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96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<sst xmlns="http://schemas.openxmlformats.org/spreadsheetml/2006/main" count="127" uniqueCount="82">
  <si>
    <t>#31</t>
  </si>
  <si>
    <t>#32</t>
  </si>
  <si>
    <t>#33</t>
  </si>
  <si>
    <t>#35</t>
  </si>
  <si>
    <t>#36</t>
  </si>
  <si>
    <t>#37</t>
  </si>
  <si>
    <t>#38</t>
  </si>
  <si>
    <t>#39</t>
  </si>
  <si>
    <t>#40</t>
  </si>
  <si>
    <t>Ox</t>
  </si>
  <si>
    <t>Wt</t>
  </si>
  <si>
    <t>Percents</t>
  </si>
  <si>
    <t>Average</t>
  </si>
  <si>
    <t>Dev</t>
  </si>
  <si>
    <t>F</t>
  </si>
  <si>
    <t>MgO</t>
  </si>
  <si>
    <t>Al2O3</t>
  </si>
  <si>
    <t>P2O5</t>
  </si>
  <si>
    <t>SO3</t>
  </si>
  <si>
    <t>K2O</t>
  </si>
  <si>
    <t>CaO</t>
  </si>
  <si>
    <t>TiO2</t>
  </si>
  <si>
    <t>MnO</t>
  </si>
  <si>
    <t>FeO</t>
  </si>
  <si>
    <t>As2O5</t>
  </si>
  <si>
    <t>Totals</t>
  </si>
  <si>
    <t>Cation</t>
  </si>
  <si>
    <t>Numbers</t>
  </si>
  <si>
    <t>Normalized</t>
  </si>
  <si>
    <t>to</t>
  </si>
  <si>
    <t>O</t>
  </si>
  <si>
    <t>Mg</t>
  </si>
  <si>
    <t>Al</t>
  </si>
  <si>
    <t>P</t>
  </si>
  <si>
    <t>S</t>
  </si>
  <si>
    <t>K</t>
  </si>
  <si>
    <t>Ca</t>
  </si>
  <si>
    <t>Ti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</si>
  <si>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</si>
  <si>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</si>
  <si>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</si>
  <si>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</si>
  <si>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</si>
  <si>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</si>
  <si>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</si>
  <si>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</si>
  <si>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</si>
  <si>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</si>
  <si>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</si>
  <si>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</si>
  <si>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</si>
  <si>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</si>
  <si>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</si>
  <si>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anor-hk</t>
  </si>
  <si>
    <t>PET</t>
  </si>
  <si>
    <t>apatite-s</t>
  </si>
  <si>
    <t>barite2</t>
  </si>
  <si>
    <t>kspar-OR1</t>
  </si>
  <si>
    <t>rhod-791</t>
  </si>
  <si>
    <t>LIF</t>
  </si>
  <si>
    <t>rutile1</t>
  </si>
  <si>
    <t>fayalite</t>
  </si>
  <si>
    <t>as</t>
  </si>
  <si>
    <t xml:space="preserve"> </t>
  </si>
  <si>
    <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</si>
  <si>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</si>
  <si>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</si>
  <si>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villyaellenite R070064</t>
  </si>
  <si>
    <t>not present in the wds scan; not in totals</t>
  </si>
  <si>
    <t>average</t>
  </si>
  <si>
    <t>stdev</t>
  </si>
  <si>
    <t>H</t>
  </si>
  <si>
    <t>H2O*</t>
  </si>
  <si>
    <t>in formula</t>
  </si>
  <si>
    <t>(+) charges</t>
  </si>
  <si>
    <t>ZnO</t>
  </si>
  <si>
    <t>Zn</t>
  </si>
  <si>
    <t>OH</t>
  </si>
  <si>
    <t>H2O</t>
  </si>
  <si>
    <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4.64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0.25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·3.98H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</si>
  <si>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OH estimated by charge balance; H_2_O by difference</t>
  </si>
  <si>
    <t>willemite2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</si>
</sst>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6">
      <selection activeCell="S44" sqref="S44"/>
    </sheetView>
  </sheetViews>
  <sheetFormatPr defaultColWidth="9.00390625" defaultRowHeight="13.5"/>
  <cols>
    <col min="1" max="16384" width="5.25390625" style="1" customWidth="1"/>
  </cols>
  <sheetData>
    <row r="1" spans="2:4" ht="15.75">
      <c r="B1" s="6" t="s">
        <v>67</v>
      </c>
      <c r="C1" s="6"/>
      <c r="D1" s="6"/>
    </row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3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L3" s="1" t="s">
        <v>69</v>
      </c>
      <c r="M3" s="1" t="s">
        <v>70</v>
      </c>
    </row>
    <row r="4" spans="1:24" ht="12.75">
      <c r="A4" s="1" t="s">
        <v>24</v>
      </c>
      <c r="B4" s="2">
        <v>50.50234131736528</v>
      </c>
      <c r="C4" s="2">
        <v>50.75858083832336</v>
      </c>
      <c r="D4" s="2">
        <v>51.68744910179642</v>
      </c>
      <c r="E4" s="2">
        <v>51.86895209580838</v>
      </c>
      <c r="F4" s="2">
        <v>50.36354491017965</v>
      </c>
      <c r="G4" s="2">
        <v>52.14654491017965</v>
      </c>
      <c r="H4" s="2">
        <v>48.954227544910175</v>
      </c>
      <c r="I4" s="2">
        <v>50.82264071856288</v>
      </c>
      <c r="J4" s="2">
        <v>51.78353892215569</v>
      </c>
      <c r="K4" s="2"/>
      <c r="L4" s="2">
        <f>AVERAGE(B4:J4)</f>
        <v>50.98753559547572</v>
      </c>
      <c r="M4" s="2">
        <f>STDEV(B4:J4)</f>
        <v>1.0051385441593563</v>
      </c>
      <c r="N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1" t="s">
        <v>22</v>
      </c>
      <c r="B5" s="2">
        <v>36.90725149700598</v>
      </c>
      <c r="C5" s="2">
        <v>36.518580838323345</v>
      </c>
      <c r="D5" s="2">
        <v>34.823544910179635</v>
      </c>
      <c r="E5" s="2">
        <v>37.54423952095808</v>
      </c>
      <c r="F5" s="2">
        <v>36.45380239520958</v>
      </c>
      <c r="G5" s="2">
        <v>37.133976047904184</v>
      </c>
      <c r="H5" s="2">
        <v>36.12991017964072</v>
      </c>
      <c r="I5" s="2">
        <v>37.27432934131736</v>
      </c>
      <c r="J5" s="2">
        <v>37.11238323353293</v>
      </c>
      <c r="K5" s="2"/>
      <c r="L5" s="2">
        <f>AVERAGE(B5:J5)</f>
        <v>36.65533532934131</v>
      </c>
      <c r="M5" s="2">
        <f>STDEV(B5:J5)</f>
        <v>0.8189628174161244</v>
      </c>
      <c r="N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1" t="s">
        <v>20</v>
      </c>
      <c r="B6" s="2">
        <v>1.338754491017964</v>
      </c>
      <c r="C6" s="2">
        <v>1.4575149700598804</v>
      </c>
      <c r="D6" s="2">
        <v>2.1160958083832337</v>
      </c>
      <c r="E6" s="2">
        <v>1.187604790419162</v>
      </c>
      <c r="F6" s="2">
        <v>1.7382215568862276</v>
      </c>
      <c r="G6" s="2">
        <v>0.9716766467065869</v>
      </c>
      <c r="H6" s="2">
        <v>1.5654790419161677</v>
      </c>
      <c r="I6" s="2">
        <v>1.7814071856287426</v>
      </c>
      <c r="J6" s="2">
        <v>1.9433532934131739</v>
      </c>
      <c r="K6" s="2"/>
      <c r="L6" s="2">
        <f>AVERAGE(B6:J6)</f>
        <v>1.566678642714571</v>
      </c>
      <c r="M6" s="2">
        <f>STDEV(B6:J6)</f>
        <v>0.3675714656870441</v>
      </c>
      <c r="N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" t="s">
        <v>75</v>
      </c>
      <c r="B7" s="2">
        <v>0.6295568862275449</v>
      </c>
      <c r="C7" s="2">
        <v>0.5971676646706587</v>
      </c>
      <c r="D7" s="2">
        <v>0.6403532934131737</v>
      </c>
      <c r="E7" s="2">
        <v>0.6511497005988024</v>
      </c>
      <c r="F7" s="2">
        <v>0.6295568862275449</v>
      </c>
      <c r="G7" s="2">
        <v>0.6619461077844311</v>
      </c>
      <c r="H7" s="2">
        <v>0.6511497005988024</v>
      </c>
      <c r="I7" s="2">
        <v>0.6187604790419162</v>
      </c>
      <c r="J7" s="2">
        <v>0.6079640718562874</v>
      </c>
      <c r="K7" s="2"/>
      <c r="L7" s="2">
        <f>AVERAGE(B7:J7)</f>
        <v>0.6319560878243513</v>
      </c>
      <c r="M7" s="2">
        <f>STDEV(B7:J7)</f>
        <v>0.02144233996399964</v>
      </c>
      <c r="N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1" t="s">
        <v>15</v>
      </c>
      <c r="B8" s="2">
        <v>0.11876047904191618</v>
      </c>
      <c r="C8" s="2">
        <v>0.10796407185628744</v>
      </c>
      <c r="D8" s="2">
        <v>0.4534491017964072</v>
      </c>
      <c r="E8" s="2">
        <v>0.06477844311377245</v>
      </c>
      <c r="F8" s="2">
        <v>0.14035329341317368</v>
      </c>
      <c r="G8" s="2">
        <v>0.26991017964071856</v>
      </c>
      <c r="H8" s="2">
        <v>0.26991017964071856</v>
      </c>
      <c r="I8" s="2">
        <v>0.15114970059880242</v>
      </c>
      <c r="J8" s="2">
        <v>0.21592814371257488</v>
      </c>
      <c r="K8" s="2"/>
      <c r="L8" s="2">
        <f>AVERAGE(B8:J8)</f>
        <v>0.19913373253493016</v>
      </c>
      <c r="M8" s="2">
        <f>STDEV(B8:J8)</f>
        <v>0.11914155879886647</v>
      </c>
      <c r="N8" s="2"/>
      <c r="P8" s="2"/>
      <c r="Q8" s="2"/>
      <c r="R8" s="2"/>
      <c r="S8" s="2"/>
      <c r="T8" s="2"/>
      <c r="U8" s="2"/>
      <c r="V8" s="2"/>
      <c r="W8" s="2"/>
      <c r="X8" s="2"/>
    </row>
    <row r="9" spans="1:14" s="7" customFormat="1" ht="12.75">
      <c r="A9" s="7" t="s">
        <v>18</v>
      </c>
      <c r="B9" s="8">
        <v>0</v>
      </c>
      <c r="C9" s="8">
        <v>0.05</v>
      </c>
      <c r="D9" s="8">
        <v>0</v>
      </c>
      <c r="E9" s="8">
        <v>0.02</v>
      </c>
      <c r="F9" s="8">
        <v>0.03</v>
      </c>
      <c r="G9" s="8">
        <v>0.02</v>
      </c>
      <c r="H9" s="8">
        <v>0.02</v>
      </c>
      <c r="I9" s="8">
        <v>0.07</v>
      </c>
      <c r="J9" s="8">
        <v>0.02</v>
      </c>
      <c r="K9" s="8"/>
      <c r="L9" s="8">
        <f>AVERAGE(B9:J9)</f>
        <v>0.025555555555555557</v>
      </c>
      <c r="M9" s="8">
        <f>STDEV(B9:J9)</f>
        <v>0.022422706745122853</v>
      </c>
      <c r="N9" s="8" t="s">
        <v>68</v>
      </c>
    </row>
    <row r="10" spans="1:14" s="7" customFormat="1" ht="12.75">
      <c r="A10" s="7" t="s">
        <v>21</v>
      </c>
      <c r="B10" s="8">
        <v>0</v>
      </c>
      <c r="C10" s="8">
        <v>0.02</v>
      </c>
      <c r="D10" s="8">
        <v>0.03</v>
      </c>
      <c r="E10" s="8">
        <v>0.01</v>
      </c>
      <c r="F10" s="8">
        <v>0.06</v>
      </c>
      <c r="G10" s="8">
        <v>0</v>
      </c>
      <c r="H10" s="8">
        <v>0</v>
      </c>
      <c r="I10" s="8">
        <v>0</v>
      </c>
      <c r="J10" s="8">
        <v>0</v>
      </c>
      <c r="K10" s="8"/>
      <c r="L10" s="8">
        <f>AVERAGE(B10:J10)</f>
        <v>0.013333333333333332</v>
      </c>
      <c r="M10" s="8">
        <f>STDEV(B10:J10)</f>
        <v>0.020615528128088305</v>
      </c>
      <c r="N10" s="8" t="s">
        <v>68</v>
      </c>
    </row>
    <row r="11" spans="1:14" s="7" customFormat="1" ht="12.75">
      <c r="A11" s="7" t="s">
        <v>17</v>
      </c>
      <c r="B11" s="8">
        <v>0</v>
      </c>
      <c r="C11" s="8">
        <v>0</v>
      </c>
      <c r="D11" s="8">
        <v>0</v>
      </c>
      <c r="E11" s="8">
        <v>0.02</v>
      </c>
      <c r="F11" s="8">
        <v>0</v>
      </c>
      <c r="G11" s="8">
        <v>0</v>
      </c>
      <c r="H11" s="8">
        <v>0</v>
      </c>
      <c r="I11" s="8">
        <v>0</v>
      </c>
      <c r="J11" s="8">
        <v>0.05</v>
      </c>
      <c r="K11" s="8"/>
      <c r="L11" s="8">
        <f>AVERAGE(B11:J11)</f>
        <v>0.007777777777777778</v>
      </c>
      <c r="M11" s="8">
        <f>STDEV(B11:J11)</f>
        <v>0.01715938356831167</v>
      </c>
      <c r="N11" s="8" t="s">
        <v>68</v>
      </c>
    </row>
    <row r="12" spans="1:14" s="7" customFormat="1" ht="12.75">
      <c r="A12" s="7" t="s">
        <v>19</v>
      </c>
      <c r="B12" s="8">
        <v>0</v>
      </c>
      <c r="C12" s="8">
        <v>0</v>
      </c>
      <c r="D12" s="8">
        <v>0.01</v>
      </c>
      <c r="E12" s="8">
        <v>0.01</v>
      </c>
      <c r="F12" s="8">
        <v>0.01</v>
      </c>
      <c r="G12" s="8">
        <v>0.02</v>
      </c>
      <c r="H12" s="8">
        <v>0.01</v>
      </c>
      <c r="I12" s="8">
        <v>0</v>
      </c>
      <c r="J12" s="8">
        <v>0.01</v>
      </c>
      <c r="K12" s="8"/>
      <c r="L12" s="8">
        <f>AVERAGE(B12:J12)</f>
        <v>0.007777777777777778</v>
      </c>
      <c r="M12" s="8">
        <f>STDEV(B12:J12)</f>
        <v>0.006666666666666668</v>
      </c>
      <c r="N12" s="8" t="s">
        <v>68</v>
      </c>
    </row>
    <row r="13" spans="1:14" s="7" customFormat="1" ht="12.75">
      <c r="A13" s="7" t="s">
        <v>16</v>
      </c>
      <c r="B13" s="8">
        <v>0.02</v>
      </c>
      <c r="C13" s="8">
        <v>0.01</v>
      </c>
      <c r="D13" s="8">
        <v>0</v>
      </c>
      <c r="E13" s="8">
        <v>0.01</v>
      </c>
      <c r="F13" s="8">
        <v>0.01</v>
      </c>
      <c r="G13" s="8">
        <v>0</v>
      </c>
      <c r="H13" s="8">
        <v>0</v>
      </c>
      <c r="I13" s="8">
        <v>0</v>
      </c>
      <c r="J13" s="8">
        <v>0</v>
      </c>
      <c r="K13" s="8"/>
      <c r="L13" s="8">
        <f>AVERAGE(B13:J13)</f>
        <v>0.005555555555555556</v>
      </c>
      <c r="M13" s="8">
        <f>STDEV(B13:J13)</f>
        <v>0.007264831572567789</v>
      </c>
      <c r="N13" s="8" t="s">
        <v>68</v>
      </c>
    </row>
    <row r="14" spans="1:14" s="7" customFormat="1" ht="12.75">
      <c r="A14" s="7" t="s">
        <v>23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/>
      <c r="L14" s="8">
        <f>AVERAGE(B14:J14)</f>
        <v>0</v>
      </c>
      <c r="M14" s="8">
        <f>STDEV(B14:J14)</f>
        <v>0</v>
      </c>
      <c r="N14" s="8" t="s">
        <v>68</v>
      </c>
    </row>
    <row r="15" spans="1:14" s="7" customFormat="1" ht="12.75">
      <c r="A15" s="7" t="s">
        <v>14</v>
      </c>
      <c r="B15" s="8">
        <v>0</v>
      </c>
      <c r="C15" s="8">
        <v>0.05</v>
      </c>
      <c r="D15" s="8">
        <v>0</v>
      </c>
      <c r="E15" s="8">
        <v>0.09</v>
      </c>
      <c r="F15" s="8">
        <v>0</v>
      </c>
      <c r="G15" s="8">
        <v>0</v>
      </c>
      <c r="H15" s="8">
        <v>0.15</v>
      </c>
      <c r="I15" s="8">
        <v>0.02</v>
      </c>
      <c r="J15" s="8">
        <v>0</v>
      </c>
      <c r="K15" s="8"/>
      <c r="L15" s="8">
        <f>AVERAGE(B15:J15)</f>
        <v>0.03444444444444445</v>
      </c>
      <c r="M15" s="8">
        <f>STDEV(B15:J15)</f>
        <v>0.05341140119654021</v>
      </c>
      <c r="N15" s="8" t="s">
        <v>68</v>
      </c>
    </row>
    <row r="16" spans="1:14" ht="12.75">
      <c r="A16" s="1" t="s">
        <v>25</v>
      </c>
      <c r="B16" s="2">
        <f>SUM(B4:B8)</f>
        <v>89.49666467065867</v>
      </c>
      <c r="C16" s="2">
        <f>SUM(C4:C8)</f>
        <v>89.43980838323353</v>
      </c>
      <c r="D16" s="2">
        <f>SUM(D4:D8)</f>
        <v>89.72089221556887</v>
      </c>
      <c r="E16" s="2">
        <f>SUM(E4:E8)</f>
        <v>91.31672455089819</v>
      </c>
      <c r="F16" s="2">
        <f>SUM(F4:F8)</f>
        <v>89.32547904191618</v>
      </c>
      <c r="G16" s="2">
        <f>SUM(G4:G8)</f>
        <v>91.18405389221556</v>
      </c>
      <c r="H16" s="2">
        <f>SUM(H4:H8)</f>
        <v>87.57067664670657</v>
      </c>
      <c r="I16" s="2">
        <f>SUM(I4:I8)</f>
        <v>90.6482874251497</v>
      </c>
      <c r="J16" s="2">
        <f>SUM(J4:J8)</f>
        <v>91.66316766467065</v>
      </c>
      <c r="K16" s="2"/>
      <c r="L16" s="2">
        <f>AVERAGE(B16:J16)</f>
        <v>90.0406393878909</v>
      </c>
      <c r="M16" s="2">
        <f>STDEV(B16:J16)</f>
        <v>1.2898129285227673</v>
      </c>
      <c r="N16" s="2"/>
    </row>
    <row r="17" spans="1:14" ht="12.75">
      <c r="A17" s="1" t="s">
        <v>72</v>
      </c>
      <c r="B17" s="2">
        <f>100-SUM(B4:B8)</f>
        <v>10.503335329341326</v>
      </c>
      <c r="C17" s="2">
        <f>100-SUM(C4:C8)</f>
        <v>10.560191616766474</v>
      </c>
      <c r="D17" s="2">
        <f>100-SUM(D4:D8)</f>
        <v>10.279107784431133</v>
      </c>
      <c r="E17" s="2">
        <f>100-SUM(E4:E8)</f>
        <v>8.683275449101814</v>
      </c>
      <c r="F17" s="2">
        <f>100-SUM(F4:F8)</f>
        <v>10.674520958083818</v>
      </c>
      <c r="G17" s="2">
        <f>100-SUM(G4:G8)</f>
        <v>8.815946107784441</v>
      </c>
      <c r="H17" s="2">
        <f>100-SUM(H4:H8)</f>
        <v>12.429323353293427</v>
      </c>
      <c r="I17" s="2">
        <f>100-SUM(I4:I8)</f>
        <v>9.351712574850296</v>
      </c>
      <c r="J17" s="2">
        <f>100-SUM(J4:J8)</f>
        <v>8.336832335329348</v>
      </c>
      <c r="K17" s="2"/>
      <c r="L17" s="2">
        <f>AVERAGE(B17:J17)</f>
        <v>9.95936061210912</v>
      </c>
      <c r="M17" s="2">
        <f>STDEV(B17:J17)</f>
        <v>1.2898129285253235</v>
      </c>
      <c r="N17" s="2"/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ht="12.75">
      <c r="A19" s="1" t="s">
        <v>26</v>
      </c>
      <c r="B19" s="2" t="s">
        <v>27</v>
      </c>
      <c r="C19" s="2" t="s">
        <v>28</v>
      </c>
      <c r="D19" s="2" t="s">
        <v>29</v>
      </c>
      <c r="E19" s="2">
        <v>20</v>
      </c>
      <c r="F19" s="2" t="s">
        <v>30</v>
      </c>
      <c r="G19" s="2"/>
      <c r="H19" s="2"/>
      <c r="I19" s="2"/>
      <c r="J19" s="2"/>
      <c r="K19" s="2"/>
      <c r="L19" s="1" t="s">
        <v>69</v>
      </c>
      <c r="M19" s="1" t="s">
        <v>70</v>
      </c>
      <c r="N19" s="2" t="s">
        <v>73</v>
      </c>
      <c r="P19" s="1" t="s">
        <v>74</v>
      </c>
    </row>
    <row r="20" spans="1:16" ht="12.75">
      <c r="A20" s="1" t="s">
        <v>40</v>
      </c>
      <c r="B20" s="3">
        <v>3.92951861682329</v>
      </c>
      <c r="C20" s="3">
        <v>3.9411865249160707</v>
      </c>
      <c r="D20" s="3">
        <v>4.010500932669675</v>
      </c>
      <c r="E20" s="3">
        <v>4.158720700118853</v>
      </c>
      <c r="F20" s="3">
        <v>3.9051881097619385</v>
      </c>
      <c r="G20" s="3">
        <v>4.163723478226884</v>
      </c>
      <c r="H20" s="3">
        <v>3.6929297919880173</v>
      </c>
      <c r="I20" s="3">
        <v>4.032360499611716</v>
      </c>
      <c r="J20" s="3">
        <v>4.172041230549147</v>
      </c>
      <c r="K20" s="3"/>
      <c r="L20" s="3">
        <f>AVERAGE(B20:J20)</f>
        <v>4.000685542740621</v>
      </c>
      <c r="M20" s="3">
        <f>STDEV(B20:J20)</f>
        <v>0.15590747343585432</v>
      </c>
      <c r="N20" s="9">
        <v>4</v>
      </c>
      <c r="O20" s="1">
        <v>5</v>
      </c>
      <c r="P20" s="2">
        <f>N20*O20</f>
        <v>20</v>
      </c>
    </row>
    <row r="21" spans="1:16" ht="12.75">
      <c r="A21" s="1" t="s">
        <v>38</v>
      </c>
      <c r="B21" s="3">
        <v>4.652216602840635</v>
      </c>
      <c r="C21" s="3">
        <v>4.593585398875254</v>
      </c>
      <c r="D21" s="3">
        <v>4.377305781060138</v>
      </c>
      <c r="E21" s="3">
        <v>4.876587000146174</v>
      </c>
      <c r="F21" s="3">
        <v>4.579192356141328</v>
      </c>
      <c r="G21" s="3">
        <v>4.803393637392852</v>
      </c>
      <c r="H21" s="3">
        <v>4.415380299249754</v>
      </c>
      <c r="I21" s="3">
        <v>4.79106814049533</v>
      </c>
      <c r="J21" s="3">
        <v>4.843910314071684</v>
      </c>
      <c r="K21" s="3"/>
      <c r="L21" s="3">
        <f>AVERAGE(B21:J21)</f>
        <v>4.659182170030349</v>
      </c>
      <c r="M21" s="3">
        <f>STDEV(B21:J21)</f>
        <v>0.18344743135852207</v>
      </c>
      <c r="N21" s="9">
        <v>4.64</v>
      </c>
      <c r="O21" s="1">
        <v>2</v>
      </c>
      <c r="P21" s="2">
        <f aca="true" t="shared" si="0" ref="P21:P27">N21*O21</f>
        <v>9.28</v>
      </c>
    </row>
    <row r="22" spans="1:16" ht="12.75">
      <c r="A22" s="1" t="s">
        <v>36</v>
      </c>
      <c r="B22" s="3">
        <v>0.21347000808302274</v>
      </c>
      <c r="C22" s="3">
        <v>0.23192022839630513</v>
      </c>
      <c r="D22" s="3">
        <v>0.33647820398987033</v>
      </c>
      <c r="E22" s="3">
        <v>0.1951337131139687</v>
      </c>
      <c r="F22" s="3">
        <v>0.2762096749884036</v>
      </c>
      <c r="G22" s="3">
        <v>0.15899599823323118</v>
      </c>
      <c r="H22" s="3">
        <v>0.24201160654651177</v>
      </c>
      <c r="I22" s="3">
        <v>0.2896499196979008</v>
      </c>
      <c r="J22" s="3">
        <v>0.32086083781181757</v>
      </c>
      <c r="K22" s="3"/>
      <c r="L22" s="3">
        <f>AVERAGE(B22:J22)</f>
        <v>0.25163668787344795</v>
      </c>
      <c r="M22" s="3">
        <f>STDEV(B22:J22)</f>
        <v>0.058898072152117835</v>
      </c>
      <c r="N22" s="9">
        <v>0.25</v>
      </c>
      <c r="O22" s="1">
        <v>2</v>
      </c>
      <c r="P22" s="2">
        <f t="shared" si="0"/>
        <v>0.5</v>
      </c>
    </row>
    <row r="23" spans="1:16" ht="12.75">
      <c r="A23" s="1" t="s">
        <v>76</v>
      </c>
      <c r="B23" s="3">
        <v>0.07090161101274697</v>
      </c>
      <c r="C23" s="3">
        <v>0.06711306734391975</v>
      </c>
      <c r="D23" s="3">
        <v>0.07191615446542335</v>
      </c>
      <c r="E23" s="3">
        <v>0.07556599615692834</v>
      </c>
      <c r="F23" s="3">
        <v>0.07065679480363221</v>
      </c>
      <c r="G23" s="3">
        <v>0.07650190685424778</v>
      </c>
      <c r="H23" s="3">
        <v>0.07109760655637207</v>
      </c>
      <c r="I23" s="3">
        <v>0.07105881788589899</v>
      </c>
      <c r="J23" s="3">
        <v>0.07089703392963363</v>
      </c>
      <c r="K23" s="3"/>
      <c r="L23" s="3">
        <f>AVERAGE(B23:J23)</f>
        <v>0.07174544322320034</v>
      </c>
      <c r="M23" s="3">
        <f>STDEV(B23:J23)</f>
        <v>0.0027887446283904787</v>
      </c>
      <c r="N23" s="9">
        <v>0.07</v>
      </c>
      <c r="O23" s="1">
        <v>2</v>
      </c>
      <c r="P23" s="2">
        <f>N23*O23</f>
        <v>0.14</v>
      </c>
    </row>
    <row r="24" spans="1:16" ht="12.75">
      <c r="A24" s="1" t="s">
        <v>31</v>
      </c>
      <c r="B24" s="3">
        <v>0.026347734335261865</v>
      </c>
      <c r="C24" s="3">
        <v>0.023902331802889205</v>
      </c>
      <c r="D24" s="3">
        <v>0.1003195477226603</v>
      </c>
      <c r="E24" s="3">
        <v>0.014809018754249162</v>
      </c>
      <c r="F24" s="3">
        <v>0.031030714271618326</v>
      </c>
      <c r="G24" s="3">
        <v>0.061449605938558936</v>
      </c>
      <c r="H24" s="3">
        <v>0.058055532162961235</v>
      </c>
      <c r="I24" s="3">
        <v>0.034194236661451646</v>
      </c>
      <c r="J24" s="3">
        <v>0.04960319068088628</v>
      </c>
      <c r="K24" s="3"/>
      <c r="L24" s="3">
        <f>AVERAGE(B24:J24)</f>
        <v>0.04441243470339299</v>
      </c>
      <c r="M24" s="3">
        <f>STDEV(B24:J24)</f>
        <v>0.026305395157008186</v>
      </c>
      <c r="N24" s="9">
        <v>0.04</v>
      </c>
      <c r="O24" s="1">
        <v>2</v>
      </c>
      <c r="P24" s="2">
        <f t="shared" si="0"/>
        <v>0.08</v>
      </c>
    </row>
    <row r="25" spans="2:16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9"/>
      <c r="P25" s="10">
        <f>SUM(P20:P24)</f>
        <v>30</v>
      </c>
    </row>
    <row r="26" spans="2:16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9"/>
      <c r="P26" s="2"/>
    </row>
    <row r="27" spans="1:20" ht="12.75">
      <c r="A27" s="1" t="s">
        <v>71</v>
      </c>
      <c r="B27" s="3">
        <v>10.42653500334021</v>
      </c>
      <c r="C27" s="3">
        <v>10.461025322582913</v>
      </c>
      <c r="D27" s="3">
        <v>10.175455962175441</v>
      </c>
      <c r="E27" s="3">
        <v>8.882205043063095</v>
      </c>
      <c r="F27" s="3">
        <v>10.55988037078034</v>
      </c>
      <c r="G27" s="3">
        <v>8.980700312027798</v>
      </c>
      <c r="H27" s="3">
        <v>11.962260951028718</v>
      </c>
      <c r="I27" s="3">
        <v>9.466255272460268</v>
      </c>
      <c r="J27" s="3">
        <v>8.569251094266223</v>
      </c>
      <c r="K27" s="3"/>
      <c r="L27" s="3">
        <f>AVERAGE(B27:J27)</f>
        <v>9.942618814636113</v>
      </c>
      <c r="M27" s="3">
        <f>STDEV(B27:J27)</f>
        <v>1.0712099002122473</v>
      </c>
      <c r="N27" s="9">
        <v>9.95</v>
      </c>
      <c r="O27" s="1">
        <v>1</v>
      </c>
      <c r="P27" s="2">
        <f t="shared" si="0"/>
        <v>9.95</v>
      </c>
      <c r="Q27" s="1" t="s">
        <v>77</v>
      </c>
      <c r="R27" s="5">
        <f>2</f>
        <v>2</v>
      </c>
      <c r="S27" s="1" t="s">
        <v>78</v>
      </c>
      <c r="T27" s="5">
        <f>(P27-R27)/2</f>
        <v>3.9749999999999996</v>
      </c>
    </row>
    <row r="28" spans="1:16" ht="12.75">
      <c r="A28" s="1" t="s">
        <v>25</v>
      </c>
      <c r="B28" s="2">
        <f>SUM(B20:B27)</f>
        <v>19.31898957643517</v>
      </c>
      <c r="C28" s="2">
        <f>SUM(C20:C27)</f>
        <v>19.31873287391735</v>
      </c>
      <c r="D28" s="2">
        <f>SUM(D20:D27)</f>
        <v>19.07197658208321</v>
      </c>
      <c r="E28" s="2">
        <f>SUM(E20:E27)</f>
        <v>18.203021471353267</v>
      </c>
      <c r="F28" s="2">
        <f>SUM(F20:F27)</f>
        <v>19.42215802074726</v>
      </c>
      <c r="G28" s="2">
        <f>SUM(G20:G27)</f>
        <v>18.24476493867357</v>
      </c>
      <c r="H28" s="2">
        <f>SUM(H20:H27)</f>
        <v>20.441735787532334</v>
      </c>
      <c r="I28" s="2">
        <f>SUM(I20:I27)</f>
        <v>18.684586886812568</v>
      </c>
      <c r="J28" s="2">
        <f>SUM(J20:J27)</f>
        <v>18.026563701309392</v>
      </c>
      <c r="K28" s="2"/>
      <c r="L28" s="2">
        <f>AVERAGE(B28:J28)</f>
        <v>18.97028109320712</v>
      </c>
      <c r="M28" s="2">
        <f>STDEV(B28:J28)</f>
        <v>0.7673016527468549</v>
      </c>
      <c r="N28" s="2"/>
      <c r="P28" s="2">
        <f>SUM(P20:P27)</f>
        <v>69.95</v>
      </c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4" ht="23.25">
      <c r="B30" s="1" t="s">
        <v>65</v>
      </c>
      <c r="D30" s="4" t="s">
        <v>64</v>
      </c>
    </row>
    <row r="31" spans="2:16" ht="23.25">
      <c r="B31" s="1" t="s">
        <v>66</v>
      </c>
      <c r="D31" s="4" t="s">
        <v>79</v>
      </c>
      <c r="P31" s="1" t="s">
        <v>80</v>
      </c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2:13" ht="12.75">
      <c r="L33" s="2"/>
      <c r="M33" s="2"/>
    </row>
    <row r="34" spans="1:13" ht="12.75">
      <c r="A34" s="1" t="s">
        <v>41</v>
      </c>
      <c r="B34" s="1" t="s">
        <v>42</v>
      </c>
      <c r="C34" s="1" t="s">
        <v>43</v>
      </c>
      <c r="D34" s="1" t="s">
        <v>44</v>
      </c>
      <c r="E34" s="1" t="s">
        <v>45</v>
      </c>
      <c r="F34" s="1" t="s">
        <v>46</v>
      </c>
      <c r="G34" s="1" t="s">
        <v>47</v>
      </c>
      <c r="H34" s="1" t="s">
        <v>48</v>
      </c>
      <c r="L34" s="2"/>
      <c r="M34" s="2"/>
    </row>
    <row r="35" spans="1:13" ht="12.75">
      <c r="A35" s="1" t="s">
        <v>49</v>
      </c>
      <c r="B35" s="1" t="s">
        <v>14</v>
      </c>
      <c r="C35" s="1" t="s">
        <v>50</v>
      </c>
      <c r="D35" s="1">
        <v>20</v>
      </c>
      <c r="E35" s="1">
        <v>10</v>
      </c>
      <c r="F35" s="1">
        <v>0</v>
      </c>
      <c r="G35" s="1">
        <v>-700</v>
      </c>
      <c r="H35" s="1" t="s">
        <v>51</v>
      </c>
      <c r="L35" s="2"/>
      <c r="M35" s="2"/>
    </row>
    <row r="36" spans="1:13" ht="12.75">
      <c r="A36" s="1" t="s">
        <v>49</v>
      </c>
      <c r="B36" s="1" t="s">
        <v>31</v>
      </c>
      <c r="C36" s="1" t="s">
        <v>50</v>
      </c>
      <c r="D36" s="1">
        <v>20</v>
      </c>
      <c r="E36" s="1">
        <v>10</v>
      </c>
      <c r="F36" s="1">
        <v>600</v>
      </c>
      <c r="G36" s="1">
        <v>-600</v>
      </c>
      <c r="H36" s="1" t="s">
        <v>52</v>
      </c>
      <c r="L36" s="2"/>
      <c r="M36" s="2"/>
    </row>
    <row r="37" spans="1:13" ht="12.75">
      <c r="A37" s="1" t="s">
        <v>49</v>
      </c>
      <c r="B37" s="1" t="s">
        <v>32</v>
      </c>
      <c r="C37" s="1" t="s">
        <v>50</v>
      </c>
      <c r="D37" s="1">
        <v>20</v>
      </c>
      <c r="E37" s="1">
        <v>10</v>
      </c>
      <c r="F37" s="1">
        <v>600</v>
      </c>
      <c r="G37" s="1">
        <v>-600</v>
      </c>
      <c r="H37" s="1" t="s">
        <v>53</v>
      </c>
      <c r="L37" s="2"/>
      <c r="M37" s="2"/>
    </row>
    <row r="38" spans="1:13" ht="12.75">
      <c r="A38" s="1" t="s">
        <v>54</v>
      </c>
      <c r="B38" s="1" t="s">
        <v>33</v>
      </c>
      <c r="C38" s="1" t="s">
        <v>50</v>
      </c>
      <c r="D38" s="1">
        <v>20</v>
      </c>
      <c r="E38" s="1">
        <v>10</v>
      </c>
      <c r="F38" s="1">
        <v>250</v>
      </c>
      <c r="G38" s="1">
        <v>-250</v>
      </c>
      <c r="H38" s="1" t="s">
        <v>55</v>
      </c>
      <c r="L38" s="2"/>
      <c r="M38" s="2"/>
    </row>
    <row r="39" spans="1:13" ht="12.75">
      <c r="A39" s="1" t="s">
        <v>54</v>
      </c>
      <c r="B39" s="1" t="s">
        <v>34</v>
      </c>
      <c r="C39" s="1" t="s">
        <v>50</v>
      </c>
      <c r="D39" s="1">
        <v>20</v>
      </c>
      <c r="E39" s="1">
        <v>10</v>
      </c>
      <c r="F39" s="1">
        <v>250</v>
      </c>
      <c r="G39" s="1">
        <v>-250</v>
      </c>
      <c r="H39" s="1" t="s">
        <v>56</v>
      </c>
      <c r="L39" s="2"/>
      <c r="M39" s="2"/>
    </row>
    <row r="40" spans="1:13" ht="12.75">
      <c r="A40" s="1" t="s">
        <v>54</v>
      </c>
      <c r="B40" s="1" t="s">
        <v>35</v>
      </c>
      <c r="C40" s="1" t="s">
        <v>50</v>
      </c>
      <c r="D40" s="1">
        <v>20</v>
      </c>
      <c r="E40" s="1">
        <v>10</v>
      </c>
      <c r="F40" s="1">
        <v>600</v>
      </c>
      <c r="G40" s="1">
        <v>-600</v>
      </c>
      <c r="H40" s="1" t="s">
        <v>57</v>
      </c>
      <c r="L40" s="2"/>
      <c r="M40" s="2"/>
    </row>
    <row r="41" spans="1:13" ht="12.75">
      <c r="A41" s="1" t="s">
        <v>54</v>
      </c>
      <c r="B41" s="1" t="s">
        <v>36</v>
      </c>
      <c r="C41" s="1" t="s">
        <v>50</v>
      </c>
      <c r="D41" s="1">
        <v>20</v>
      </c>
      <c r="E41" s="1">
        <v>10</v>
      </c>
      <c r="F41" s="1">
        <v>600</v>
      </c>
      <c r="G41" s="1">
        <v>-600</v>
      </c>
      <c r="H41" s="1" t="s">
        <v>52</v>
      </c>
      <c r="L41" s="2"/>
      <c r="M41" s="2"/>
    </row>
    <row r="42" spans="1:13" ht="12.75">
      <c r="A42" s="1" t="s">
        <v>54</v>
      </c>
      <c r="B42" s="1" t="s">
        <v>38</v>
      </c>
      <c r="C42" s="1" t="s">
        <v>50</v>
      </c>
      <c r="D42" s="1">
        <v>20</v>
      </c>
      <c r="E42" s="1">
        <v>10</v>
      </c>
      <c r="F42" s="1">
        <v>600</v>
      </c>
      <c r="G42" s="1">
        <v>-600</v>
      </c>
      <c r="H42" s="1" t="s">
        <v>58</v>
      </c>
      <c r="L42" s="2"/>
      <c r="M42" s="2"/>
    </row>
    <row r="43" spans="1:13" ht="12.75">
      <c r="A43" s="1" t="s">
        <v>59</v>
      </c>
      <c r="B43" s="1" t="s">
        <v>37</v>
      </c>
      <c r="C43" s="1" t="s">
        <v>50</v>
      </c>
      <c r="D43" s="1">
        <v>20</v>
      </c>
      <c r="E43" s="1">
        <v>10</v>
      </c>
      <c r="F43" s="1">
        <v>500</v>
      </c>
      <c r="G43" s="1">
        <v>-500</v>
      </c>
      <c r="H43" s="1" t="s">
        <v>60</v>
      </c>
      <c r="L43" s="2"/>
      <c r="M43" s="2"/>
    </row>
    <row r="44" spans="1:13" ht="12.75">
      <c r="A44" s="1" t="s">
        <v>59</v>
      </c>
      <c r="B44" s="1" t="s">
        <v>39</v>
      </c>
      <c r="C44" s="1" t="s">
        <v>50</v>
      </c>
      <c r="D44" s="1">
        <v>20</v>
      </c>
      <c r="E44" s="1">
        <v>10</v>
      </c>
      <c r="F44" s="1">
        <v>500</v>
      </c>
      <c r="G44" s="1">
        <v>-501</v>
      </c>
      <c r="H44" s="1" t="s">
        <v>61</v>
      </c>
      <c r="L44" s="2"/>
      <c r="M44" s="2"/>
    </row>
    <row r="45" spans="1:13" ht="12.75">
      <c r="A45" s="1" t="s">
        <v>59</v>
      </c>
      <c r="B45" s="1" t="s">
        <v>40</v>
      </c>
      <c r="C45" s="1" t="s">
        <v>50</v>
      </c>
      <c r="D45" s="1">
        <v>20</v>
      </c>
      <c r="E45" s="1">
        <v>10</v>
      </c>
      <c r="F45" s="1">
        <v>500</v>
      </c>
      <c r="G45" s="1">
        <v>-500</v>
      </c>
      <c r="H45" s="1" t="s">
        <v>62</v>
      </c>
      <c r="L45" s="2"/>
      <c r="M45" s="2"/>
    </row>
    <row r="46" spans="1:13" ht="13.5" customHeight="1">
      <c r="A46" s="1" t="s">
        <v>59</v>
      </c>
      <c r="B46" s="1" t="s">
        <v>76</v>
      </c>
      <c r="C46" s="1" t="s">
        <v>50</v>
      </c>
      <c r="D46" s="1">
        <v>20</v>
      </c>
      <c r="E46" s="1">
        <v>10</v>
      </c>
      <c r="F46" s="1">
        <v>500</v>
      </c>
      <c r="G46" s="1">
        <v>-500</v>
      </c>
      <c r="H46" s="1" t="s">
        <v>81</v>
      </c>
      <c r="L46" s="2"/>
      <c r="M46" s="2"/>
    </row>
    <row r="47" spans="1:10" ht="12.75">
      <c r="A47" s="1" t="s">
        <v>63</v>
      </c>
      <c r="B47" s="1" t="s">
        <v>63</v>
      </c>
      <c r="C47" s="1" t="s">
        <v>63</v>
      </c>
      <c r="D47" s="1" t="s">
        <v>63</v>
      </c>
      <c r="E47" s="1" t="s">
        <v>63</v>
      </c>
      <c r="F47" s="1" t="s">
        <v>63</v>
      </c>
      <c r="G47" s="1" t="s">
        <v>63</v>
      </c>
      <c r="H47" s="1" t="s">
        <v>63</v>
      </c>
      <c r="I47" s="1" t="s">
        <v>63</v>
      </c>
      <c r="J47" s="1" t="s">
        <v>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2008-06-19T20:57:37Z</dcterms:created>
  <dcterms:modified xsi:type="dcterms:W3CDTF">2008-06-19T21:00:44Z</dcterms:modified>
  <cp:category/>
  <cp:version/>
  <cp:contentType/>
  <cp:contentStatus/>
</cp:coreProperties>
</file>