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2475" windowWidth="13245" windowHeight="9660"/>
  </bookViews>
  <sheets>
    <sheet name="R150014" sheetId="3" r:id="rId1"/>
  </sheets>
  <definedNames>
    <definedName name="_xlnm.Print_Area" localSheetId="0">'R150014'!$A$1:$K$53</definedName>
  </definedNames>
  <calcPr calcId="145621"/>
</workbook>
</file>

<file path=xl/calcChain.xml><?xml version="1.0" encoding="utf-8"?>
<calcChain xmlns="http://schemas.openxmlformats.org/spreadsheetml/2006/main">
  <c r="C24" i="3" l="1"/>
  <c r="C23" i="3"/>
  <c r="C22" i="3"/>
  <c r="C21" i="3"/>
  <c r="C20" i="3"/>
  <c r="C19" i="3"/>
  <c r="C25" i="3"/>
  <c r="E24" i="3"/>
  <c r="F24" i="3" s="1"/>
  <c r="E23" i="3"/>
  <c r="F23" i="3" s="1"/>
  <c r="E21" i="3"/>
  <c r="F21" i="3" s="1"/>
  <c r="E26" i="3" l="1"/>
  <c r="F26" i="3" s="1"/>
  <c r="L15" i="3"/>
  <c r="M15" i="3"/>
  <c r="L14" i="3"/>
  <c r="M14" i="3"/>
  <c r="E14" i="3" l="1"/>
  <c r="F14" i="3"/>
  <c r="G14" i="3"/>
  <c r="E20" i="3" s="1"/>
  <c r="F20" i="3" s="1"/>
  <c r="H14" i="3"/>
  <c r="E25" i="3" s="1"/>
  <c r="F25" i="3" s="1"/>
  <c r="I14" i="3"/>
  <c r="J14" i="3"/>
  <c r="K14" i="3"/>
  <c r="E15" i="3"/>
  <c r="F15" i="3"/>
  <c r="G15" i="3"/>
  <c r="H15" i="3"/>
  <c r="I15" i="3"/>
  <c r="J15" i="3"/>
  <c r="K15" i="3"/>
  <c r="D15" i="3"/>
  <c r="D14" i="3"/>
  <c r="E22" i="3" l="1"/>
  <c r="F22" i="3" s="1"/>
  <c r="E19" i="3"/>
  <c r="F19" i="3" s="1"/>
  <c r="F27" i="3" l="1"/>
  <c r="C27" i="3"/>
  <c r="D32" i="3" l="1"/>
  <c r="G24" i="3" s="1"/>
  <c r="H24" i="3" s="1"/>
  <c r="G21" i="3" l="1"/>
  <c r="H21" i="3" s="1"/>
  <c r="G23" i="3"/>
  <c r="H23" i="3" s="1"/>
  <c r="G19" i="3"/>
  <c r="G22" i="3"/>
  <c r="H22" i="3" s="1"/>
  <c r="G20" i="3"/>
  <c r="H20" i="3" s="1"/>
  <c r="G25" i="3"/>
  <c r="H25" i="3" s="1"/>
  <c r="H19" i="3"/>
  <c r="G26" i="3"/>
  <c r="H26" i="3" s="1"/>
</calcChain>
</file>

<file path=xl/sharedStrings.xml><?xml version="1.0" encoding="utf-8"?>
<sst xmlns="http://schemas.openxmlformats.org/spreadsheetml/2006/main" count="57" uniqueCount="44">
  <si>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</si>
  <si>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</si>
  <si>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</si>
  <si>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</si>
  <si>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</si>
  <si>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</si>
  <si>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</si>
  <si>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</si>
  <si>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</si>
  <si>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</si>
  <si>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</si>
  <si>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</si>
  <si>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</si>
  <si>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</si>
  <si>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</si>
  <si>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</si>
  <si>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</si>
  <si>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Standard Name :   </t>
  </si>
  <si>
    <t>SiO2</t>
  </si>
  <si>
    <r>
      <t>SiO</t>
    </r>
    <r>
      <rPr>
        <vertAlign val="subscript"/>
        <sz val="10"/>
        <rFont val="Arial"/>
        <family val="2"/>
      </rPr>
      <t>2</t>
    </r>
  </si>
  <si>
    <t>Al2O3</t>
  </si>
  <si>
    <t>CaO</t>
  </si>
  <si>
    <t>Na2O</t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</si>
  <si>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</si>
  <si>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</si>
  <si>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t>FeO</t>
  </si>
  <si>
    <t xml:space="preserve"> Na On albite-Cr </t>
  </si>
  <si>
    <t xml:space="preserve"> Al, Ca On anor-hk </t>
  </si>
  <si>
    <t xml:space="preserve"> Fe On bas498-s </t>
  </si>
  <si>
    <t>LDP12-02</t>
  </si>
  <si>
    <t>K2O</t>
  </si>
  <si>
    <t>BaO</t>
  </si>
  <si>
    <t>SrO</t>
  </si>
  <si>
    <r>
      <t>Na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</si>
  <si>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</si>
  <si>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r>
      <t>KAlSi</t>
    </r>
    <r>
      <rPr>
        <vertAlign val="subscript"/>
        <sz val="14"/>
        <rFont val="Calibri"/>
        <family val="2"/>
        <scheme val="minor"/>
      </rPr>
      <t>3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8</t>
    </r>
  </si>
  <si>
    <r>
      <t>(K</t>
    </r>
    <r>
      <rPr>
        <vertAlign val="subscript"/>
        <sz val="14"/>
        <rFont val="Calibri"/>
        <family val="2"/>
        <scheme val="minor"/>
      </rPr>
      <t>0.86</t>
    </r>
    <r>
      <rPr>
        <sz val="14"/>
        <rFont val="Calibri"/>
        <family val="2"/>
        <scheme val="minor"/>
      </rPr>
      <t>Na</t>
    </r>
    <r>
      <rPr>
        <vertAlign val="subscript"/>
        <sz val="14"/>
        <rFont val="Calibri"/>
        <family val="2"/>
        <scheme val="minor"/>
      </rPr>
      <t>0.14</t>
    </r>
    <r>
      <rPr>
        <sz val="14"/>
        <rFont val="Calibri"/>
        <family val="2"/>
        <scheme val="minor"/>
      </rPr>
      <t>)Al</t>
    </r>
    <r>
      <rPr>
        <vertAlign val="subscript"/>
        <sz val="14"/>
        <rFont val="Calibri"/>
        <family val="2"/>
        <scheme val="minor"/>
      </rPr>
      <t>1.01</t>
    </r>
    <r>
      <rPr>
        <sz val="14"/>
        <rFont val="Calibri"/>
        <family val="2"/>
        <scheme val="minor"/>
      </rPr>
      <t>Si</t>
    </r>
    <r>
      <rPr>
        <vertAlign val="subscript"/>
        <sz val="14"/>
        <rFont val="Calibri"/>
        <family val="2"/>
        <scheme val="minor"/>
      </rPr>
      <t>2.98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8</t>
    </r>
  </si>
  <si>
    <t xml:space="preserve"> K , Si On kspar-OR1 </t>
  </si>
  <si>
    <t xml:space="preserve"> Ba On NBS_K458 </t>
  </si>
  <si>
    <t xml:space="preserve"> Sr On SrTiO3 </t>
  </si>
  <si>
    <t xml:space="preserve">Beam Size : 5,5 µm </t>
  </si>
  <si>
    <t xml:space="preserve">Column Conditions :  Cond 1 : 20keV 10nA , Cond 2 : 20keV 20nA  </t>
  </si>
  <si>
    <t>R150014</t>
  </si>
  <si>
    <t>Source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</si>
</sst>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5" fillId="0" borderId="0" xfId="0" applyFont="1"/>
    <xf numFmtId="2" fontId="0" fillId="0" borderId="2" xfId="0" applyNumberFormat="1" applyBorder="1"/>
    <xf numFmtId="0" fontId="7" fillId="0" borderId="0" xfId="0" applyFont="1"/>
    <xf numFmtId="164" fontId="4" fillId="0" borderId="0" xfId="0" applyNumberFormat="1" applyFont="1"/>
    <xf numFmtId="2" fontId="0" fillId="0" borderId="0" xfId="0" applyNumberFormat="1" applyBorder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="85" zoomScaleNormal="85" workbookViewId="0">
      <selection activeCell="I34" sqref="I34"/>
    </sheetView>
  </sheetViews>
  <sheetFormatPr defaultColWidth="11.42578125" defaultRowHeight="15" x14ac:dyDescent="0.25"/>
  <cols>
    <col min="1" max="1" width="11.42578125" style="12"/>
    <col min="2" max="2" width="17.42578125" style="12" customWidth="1"/>
    <col min="3" max="3" width="13.85546875" style="12" customWidth="1"/>
    <col min="4" max="7" width="11.42578125" style="12"/>
    <col min="8" max="8" width="16" style="12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3" x14ac:dyDescent="0.25">
      <c r="A1" s="12" t="s">
        <v>42</v>
      </c>
      <c r="B1" s="12" t="s">
        <v>43</v>
      </c>
      <c r="C1" s="12" t="s">
        <v>29</v>
      </c>
      <c r="D1" s="20"/>
    </row>
    <row r="3" spans="1:13" x14ac:dyDescent="0.25">
      <c r="B3" s="7"/>
      <c r="C3" s="7"/>
      <c r="D3" s="7" t="s">
        <v>0</v>
      </c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B4" s="7" t="s">
        <v>2</v>
      </c>
      <c r="C4" s="7" t="s">
        <v>3</v>
      </c>
      <c r="D4" s="7" t="s">
        <v>22</v>
      </c>
      <c r="E4" s="7" t="s">
        <v>18</v>
      </c>
      <c r="F4" s="7" t="s">
        <v>21</v>
      </c>
      <c r="G4" s="7" t="s">
        <v>25</v>
      </c>
      <c r="H4" s="7" t="s">
        <v>20</v>
      </c>
      <c r="I4" s="7" t="s">
        <v>30</v>
      </c>
      <c r="J4" s="7" t="s">
        <v>31</v>
      </c>
      <c r="K4" s="7" t="s">
        <v>32</v>
      </c>
      <c r="L4" s="7" t="s">
        <v>1</v>
      </c>
      <c r="M4" s="7"/>
    </row>
    <row r="5" spans="1:13" x14ac:dyDescent="0.25">
      <c r="B5" s="7">
        <v>30</v>
      </c>
      <c r="C5" s="7" t="s">
        <v>29</v>
      </c>
      <c r="D5" s="7">
        <v>1.66553</v>
      </c>
      <c r="E5" s="7">
        <v>64.010360000000006</v>
      </c>
      <c r="F5" s="7">
        <v>6.3170000000000004E-2</v>
      </c>
      <c r="G5" s="7">
        <v>8.5070000000000007E-2</v>
      </c>
      <c r="H5" s="7">
        <v>18.465060000000001</v>
      </c>
      <c r="I5" s="7">
        <v>14.845269999999999</v>
      </c>
      <c r="J5" s="7">
        <v>0.68991000000000002</v>
      </c>
      <c r="K5" s="7">
        <v>0.14929999999999999</v>
      </c>
      <c r="L5" s="7">
        <v>99.973659999999995</v>
      </c>
      <c r="M5" s="7"/>
    </row>
    <row r="6" spans="1:13" x14ac:dyDescent="0.25">
      <c r="B6" s="7">
        <v>31</v>
      </c>
      <c r="C6" s="7" t="s">
        <v>29</v>
      </c>
      <c r="D6" s="7">
        <v>1.70424</v>
      </c>
      <c r="E6" s="7">
        <v>64.250249999999994</v>
      </c>
      <c r="F6" s="7">
        <v>6.7629999999999996E-2</v>
      </c>
      <c r="G6" s="7">
        <v>9.2230000000000006E-2</v>
      </c>
      <c r="H6" s="7">
        <v>18.456679999999999</v>
      </c>
      <c r="I6" s="7">
        <v>13.76559</v>
      </c>
      <c r="J6" s="7">
        <v>0.68469999999999998</v>
      </c>
      <c r="K6" s="7">
        <v>0.14136000000000001</v>
      </c>
      <c r="L6" s="7">
        <v>99.162670000000006</v>
      </c>
      <c r="M6" s="7"/>
    </row>
    <row r="7" spans="1:13" x14ac:dyDescent="0.25">
      <c r="B7" s="7">
        <v>32</v>
      </c>
      <c r="C7" s="7" t="s">
        <v>29</v>
      </c>
      <c r="D7" s="7">
        <v>1.51894</v>
      </c>
      <c r="E7" s="7">
        <v>63.802799999999998</v>
      </c>
      <c r="F7" s="7">
        <v>5.679E-2</v>
      </c>
      <c r="G7" s="7">
        <v>7.1790000000000007E-2</v>
      </c>
      <c r="H7" s="7">
        <v>18.226769999999998</v>
      </c>
      <c r="I7" s="7">
        <v>14.906940000000001</v>
      </c>
      <c r="J7" s="7">
        <v>0.74119999999999997</v>
      </c>
      <c r="K7" s="7">
        <v>0.17985999999999999</v>
      </c>
      <c r="L7" s="7">
        <v>99.505099999999999</v>
      </c>
      <c r="M7" s="7"/>
    </row>
    <row r="8" spans="1:13" x14ac:dyDescent="0.25">
      <c r="B8" s="7">
        <v>33</v>
      </c>
      <c r="C8" s="7" t="s">
        <v>29</v>
      </c>
      <c r="D8" s="7">
        <v>1.39906</v>
      </c>
      <c r="E8" s="7">
        <v>63.790059999999997</v>
      </c>
      <c r="F8" s="7">
        <v>6.9500000000000006E-2</v>
      </c>
      <c r="G8" s="7">
        <v>0.10136000000000001</v>
      </c>
      <c r="H8" s="7">
        <v>18.656410000000001</v>
      </c>
      <c r="I8" s="7">
        <v>14.728809999999999</v>
      </c>
      <c r="J8" s="7">
        <v>0.75971</v>
      </c>
      <c r="K8" s="7">
        <v>0.19755</v>
      </c>
      <c r="L8" s="7">
        <v>99.702449999999999</v>
      </c>
      <c r="M8" s="7"/>
    </row>
    <row r="9" spans="1:13" x14ac:dyDescent="0.25">
      <c r="B9" s="7">
        <v>34</v>
      </c>
      <c r="C9" s="7" t="s">
        <v>29</v>
      </c>
      <c r="D9" s="7">
        <v>1.5761799999999999</v>
      </c>
      <c r="E9" s="7">
        <v>64.470730000000003</v>
      </c>
      <c r="F9" s="7">
        <v>7.4829999999999994E-2</v>
      </c>
      <c r="G9" s="7">
        <v>0.11479</v>
      </c>
      <c r="H9" s="7">
        <v>18.516739999999999</v>
      </c>
      <c r="I9" s="7">
        <v>13.802659999999999</v>
      </c>
      <c r="J9" s="7">
        <v>0.78307000000000004</v>
      </c>
      <c r="K9" s="7">
        <v>0.15423000000000001</v>
      </c>
      <c r="L9" s="7">
        <v>99.493229999999997</v>
      </c>
      <c r="M9" s="7"/>
    </row>
    <row r="10" spans="1:13" x14ac:dyDescent="0.25">
      <c r="B10" s="7">
        <v>35</v>
      </c>
      <c r="C10" s="7" t="s">
        <v>29</v>
      </c>
      <c r="D10" s="7">
        <v>1.5676300000000001</v>
      </c>
      <c r="E10" s="7">
        <v>64.666520000000006</v>
      </c>
      <c r="F10" s="7">
        <v>6.3630000000000006E-2</v>
      </c>
      <c r="G10" s="7">
        <v>0.1066</v>
      </c>
      <c r="H10" s="7">
        <v>18.617419999999999</v>
      </c>
      <c r="I10" s="7">
        <v>13.83222</v>
      </c>
      <c r="J10" s="7">
        <v>0.75604000000000005</v>
      </c>
      <c r="K10" s="7">
        <v>8.8529999999999998E-2</v>
      </c>
      <c r="L10" s="7">
        <v>99.698589999999996</v>
      </c>
      <c r="M10" s="7"/>
    </row>
    <row r="11" spans="1:13" x14ac:dyDescent="0.25">
      <c r="B11" s="7">
        <v>41</v>
      </c>
      <c r="C11" s="7" t="s">
        <v>29</v>
      </c>
      <c r="D11" s="7">
        <v>1.34226</v>
      </c>
      <c r="E11" s="7">
        <v>64.082409999999996</v>
      </c>
      <c r="F11" s="7">
        <v>2.4670000000000001E-2</v>
      </c>
      <c r="G11" s="7">
        <v>7.4520000000000003E-2</v>
      </c>
      <c r="H11" s="7">
        <v>18.24577</v>
      </c>
      <c r="I11" s="7">
        <v>14.37668</v>
      </c>
      <c r="J11" s="7">
        <v>0.48243000000000003</v>
      </c>
      <c r="K11" s="7">
        <v>8.7989999999999999E-2</v>
      </c>
      <c r="L11" s="7">
        <v>98.716719999999995</v>
      </c>
      <c r="M11" s="7"/>
    </row>
    <row r="12" spans="1:13" x14ac:dyDescent="0.25">
      <c r="B12" s="7">
        <v>42</v>
      </c>
      <c r="C12" s="7" t="s">
        <v>29</v>
      </c>
      <c r="D12" s="7">
        <v>1.35792</v>
      </c>
      <c r="E12" s="7">
        <v>63.525869999999998</v>
      </c>
      <c r="F12" s="7">
        <v>5.8279999999999998E-2</v>
      </c>
      <c r="G12" s="7">
        <v>7.5190000000000007E-2</v>
      </c>
      <c r="H12" s="7">
        <v>18.626359999999998</v>
      </c>
      <c r="I12" s="7">
        <v>14.936920000000001</v>
      </c>
      <c r="J12" s="7">
        <v>0.75258000000000003</v>
      </c>
      <c r="K12" s="7">
        <v>0.18423</v>
      </c>
      <c r="L12" s="7">
        <v>99.517359999999996</v>
      </c>
      <c r="M12" s="7"/>
    </row>
    <row r="13" spans="1:13" ht="15.75" thickBot="1" x14ac:dyDescent="0.3">
      <c r="B13" s="7">
        <v>43</v>
      </c>
      <c r="C13" s="7" t="s">
        <v>29</v>
      </c>
      <c r="D13" s="7">
        <v>1.4802999999999999</v>
      </c>
      <c r="E13" s="7">
        <v>64.220039999999997</v>
      </c>
      <c r="F13" s="7">
        <v>4.1200000000000001E-2</v>
      </c>
      <c r="G13" s="7">
        <v>6.5019999999999994E-2</v>
      </c>
      <c r="H13" s="7">
        <v>18.46096</v>
      </c>
      <c r="I13" s="7">
        <v>14.91539</v>
      </c>
      <c r="J13" s="7">
        <v>0.72113000000000005</v>
      </c>
      <c r="K13" s="7">
        <v>0.17996999999999999</v>
      </c>
      <c r="L13" s="7">
        <v>100.084</v>
      </c>
      <c r="M13" s="7"/>
    </row>
    <row r="14" spans="1:13" x14ac:dyDescent="0.25">
      <c r="B14" s="13" t="s">
        <v>4</v>
      </c>
      <c r="C14" s="14"/>
      <c r="D14" s="14">
        <f t="shared" ref="D14:M14" si="0">AVERAGE(D5:D13)</f>
        <v>1.512451111111111</v>
      </c>
      <c r="E14" s="14">
        <f t="shared" si="0"/>
        <v>64.091004444444437</v>
      </c>
      <c r="F14" s="14">
        <f t="shared" si="0"/>
        <v>5.7744444444444452E-2</v>
      </c>
      <c r="G14" s="14">
        <f t="shared" si="0"/>
        <v>8.7396666666666664E-2</v>
      </c>
      <c r="H14" s="14">
        <f t="shared" si="0"/>
        <v>18.474685555555556</v>
      </c>
      <c r="I14" s="14">
        <f t="shared" si="0"/>
        <v>14.456719999999999</v>
      </c>
      <c r="J14" s="14">
        <f t="shared" si="0"/>
        <v>0.7078633333333334</v>
      </c>
      <c r="K14" s="14">
        <f t="shared" si="0"/>
        <v>0.15144666666666667</v>
      </c>
      <c r="L14" s="14">
        <f t="shared" si="0"/>
        <v>99.539308888888911</v>
      </c>
      <c r="M14" s="14" t="e">
        <f t="shared" si="0"/>
        <v>#DIV/0!</v>
      </c>
    </row>
    <row r="15" spans="1:13" x14ac:dyDescent="0.25">
      <c r="B15" s="7" t="s">
        <v>5</v>
      </c>
      <c r="D15" s="12">
        <f t="shared" ref="D15:M15" si="1">STDEV(D5:D13)</f>
        <v>0.12947028012679632</v>
      </c>
      <c r="E15" s="12">
        <f t="shared" si="1"/>
        <v>0.35654639694965251</v>
      </c>
      <c r="F15" s="12">
        <f t="shared" si="1"/>
        <v>1.5655451216039014E-2</v>
      </c>
      <c r="G15" s="12">
        <f t="shared" si="1"/>
        <v>1.7327746535542365E-2</v>
      </c>
      <c r="H15" s="12">
        <f t="shared" si="1"/>
        <v>0.15517744086296117</v>
      </c>
      <c r="I15" s="12">
        <f t="shared" si="1"/>
        <v>0.52088076130723082</v>
      </c>
      <c r="J15" s="12">
        <f t="shared" si="1"/>
        <v>9.0575299337070966E-2</v>
      </c>
      <c r="K15" s="12">
        <f t="shared" si="1"/>
        <v>4.0187861662447248E-2</v>
      </c>
      <c r="L15" s="12">
        <f t="shared" si="1"/>
        <v>0.41225286343591516</v>
      </c>
      <c r="M15" s="12" t="e">
        <f t="shared" si="1"/>
        <v>#DIV/0!</v>
      </c>
    </row>
    <row r="17" spans="2:10" x14ac:dyDescent="0.25">
      <c r="J17" s="20"/>
    </row>
    <row r="18" spans="2:10" ht="15.75" thickBot="1" x14ac:dyDescent="0.3">
      <c r="B18" s="1" t="s">
        <v>0</v>
      </c>
      <c r="C18" s="1" t="s">
        <v>6</v>
      </c>
      <c r="D18" s="1" t="s">
        <v>7</v>
      </c>
      <c r="E18" s="1" t="s">
        <v>8</v>
      </c>
      <c r="F18" s="1" t="s">
        <v>9</v>
      </c>
      <c r="G18" s="1" t="s">
        <v>10</v>
      </c>
      <c r="H18" s="1" t="s">
        <v>11</v>
      </c>
      <c r="I18" s="16"/>
    </row>
    <row r="19" spans="2:10" ht="15.75" x14ac:dyDescent="0.3">
      <c r="B19" s="2" t="s">
        <v>19</v>
      </c>
      <c r="C19" s="19">
        <f>E14</f>
        <v>64.091004444444437</v>
      </c>
      <c r="D19" s="19">
        <v>60.08</v>
      </c>
      <c r="E19" s="2">
        <f t="shared" ref="E19:E26" si="2">C19/D19</f>
        <v>1.066761059328303</v>
      </c>
      <c r="F19" s="2">
        <f t="shared" ref="F19" si="3">2*E19</f>
        <v>2.133522118656606</v>
      </c>
      <c r="G19" s="2">
        <f t="shared" ref="G19:G26" si="4">F19*$D$32</f>
        <v>5.9638313154829063</v>
      </c>
      <c r="H19" s="19">
        <f t="shared" ref="H19" si="5">G19/2</f>
        <v>2.9819156577414532</v>
      </c>
      <c r="I19" s="16"/>
    </row>
    <row r="20" spans="2:10" ht="15.75" x14ac:dyDescent="0.3">
      <c r="B20" s="3" t="s">
        <v>23</v>
      </c>
      <c r="C20" s="4">
        <f>H14</f>
        <v>18.474685555555556</v>
      </c>
      <c r="D20" s="4">
        <v>101.94</v>
      </c>
      <c r="E20" s="3">
        <f t="shared" si="2"/>
        <v>0.18123097464739607</v>
      </c>
      <c r="F20" s="3">
        <f t="shared" ref="F20" si="6">3*E20</f>
        <v>0.54369292394218816</v>
      </c>
      <c r="G20" s="2">
        <f t="shared" si="4"/>
        <v>1.5197840497920672</v>
      </c>
      <c r="H20" s="4">
        <f t="shared" ref="H20" si="7">G20*2/3</f>
        <v>1.0131893665280447</v>
      </c>
    </row>
    <row r="21" spans="2:10" ht="15.75" x14ac:dyDescent="0.3">
      <c r="B21" s="3" t="s">
        <v>33</v>
      </c>
      <c r="C21" s="4">
        <f>D14</f>
        <v>1.512451111111111</v>
      </c>
      <c r="D21" s="5">
        <v>61.98</v>
      </c>
      <c r="E21" s="3">
        <f t="shared" si="2"/>
        <v>2.4402244451615214E-2</v>
      </c>
      <c r="F21" s="3">
        <f t="shared" ref="F21" si="8">E21*1</f>
        <v>2.4402244451615214E-2</v>
      </c>
      <c r="G21" s="2">
        <f t="shared" si="4"/>
        <v>6.8211558884726645E-2</v>
      </c>
      <c r="H21" s="4">
        <f t="shared" ref="H21" si="9">2*G21</f>
        <v>0.13642311776945329</v>
      </c>
      <c r="I21" s="17"/>
    </row>
    <row r="22" spans="2:10" x14ac:dyDescent="0.25">
      <c r="B22" s="3" t="s">
        <v>25</v>
      </c>
      <c r="C22" s="4">
        <f>G14</f>
        <v>8.7396666666666664E-2</v>
      </c>
      <c r="D22" s="4">
        <v>71.849999999999994</v>
      </c>
      <c r="E22" s="3">
        <f t="shared" si="2"/>
        <v>1.2163767107399677E-3</v>
      </c>
      <c r="F22" s="3">
        <f t="shared" ref="F22:F24" si="10">E22*1</f>
        <v>1.2163767107399677E-3</v>
      </c>
      <c r="G22" s="2">
        <f t="shared" si="4"/>
        <v>3.4001360733503126E-3</v>
      </c>
      <c r="H22" s="4">
        <f t="shared" ref="H22" si="11">G22</f>
        <v>3.4001360733503126E-3</v>
      </c>
      <c r="I22" s="17"/>
    </row>
    <row r="23" spans="2:10" ht="15.75" x14ac:dyDescent="0.3">
      <c r="B23" s="3" t="s">
        <v>34</v>
      </c>
      <c r="C23" s="4">
        <f>I14</f>
        <v>14.456719999999999</v>
      </c>
      <c r="D23" s="5">
        <v>94.2</v>
      </c>
      <c r="E23" s="3">
        <f t="shared" si="2"/>
        <v>0.15346836518046708</v>
      </c>
      <c r="F23" s="3">
        <f t="shared" si="10"/>
        <v>0.15346836518046708</v>
      </c>
      <c r="G23" s="2">
        <f t="shared" si="4"/>
        <v>0.42898990087599304</v>
      </c>
      <c r="H23" s="4">
        <f t="shared" ref="H23" si="12">2*G23</f>
        <v>0.85797980175198607</v>
      </c>
      <c r="I23" s="17"/>
    </row>
    <row r="24" spans="2:10" x14ac:dyDescent="0.25">
      <c r="B24" s="3" t="s">
        <v>31</v>
      </c>
      <c r="C24" s="4">
        <f>J14</f>
        <v>0.7078633333333334</v>
      </c>
      <c r="D24" s="5">
        <v>153.33000000000001</v>
      </c>
      <c r="E24" s="3">
        <f t="shared" si="2"/>
        <v>4.6166003608774106E-3</v>
      </c>
      <c r="F24" s="3">
        <f t="shared" si="10"/>
        <v>4.6166003608774106E-3</v>
      </c>
      <c r="G24" s="2">
        <f t="shared" si="4"/>
        <v>1.290477636135621E-2</v>
      </c>
      <c r="H24" s="4">
        <f t="shared" ref="H24" si="13">G24</f>
        <v>1.290477636135621E-2</v>
      </c>
      <c r="I24" s="22"/>
    </row>
    <row r="25" spans="2:10" x14ac:dyDescent="0.25">
      <c r="B25" s="3" t="s">
        <v>21</v>
      </c>
      <c r="C25" s="4">
        <f>F14</f>
        <v>5.7744444444444452E-2</v>
      </c>
      <c r="D25" s="5">
        <v>56.08</v>
      </c>
      <c r="E25" s="3">
        <f t="shared" si="2"/>
        <v>1.0296798224758283E-3</v>
      </c>
      <c r="F25" s="3">
        <f t="shared" ref="F25:F26" si="14">E25*1</f>
        <v>1.0296798224758283E-3</v>
      </c>
      <c r="G25" s="2">
        <f t="shared" si="4"/>
        <v>2.8782625296000517E-3</v>
      </c>
      <c r="H25" s="4">
        <f t="shared" ref="H25" si="15">G25</f>
        <v>2.8782625296000517E-3</v>
      </c>
      <c r="I25" s="22"/>
    </row>
    <row r="26" spans="2:10" ht="15.75" x14ac:dyDescent="0.3">
      <c r="B26" s="3" t="s">
        <v>24</v>
      </c>
      <c r="C26" s="4">
        <v>0</v>
      </c>
      <c r="D26" s="5">
        <v>18.015000000000001</v>
      </c>
      <c r="E26" s="3">
        <f t="shared" si="2"/>
        <v>0</v>
      </c>
      <c r="F26" s="3">
        <f t="shared" si="14"/>
        <v>0</v>
      </c>
      <c r="G26" s="2">
        <f t="shared" si="4"/>
        <v>0</v>
      </c>
      <c r="H26" s="4">
        <f t="shared" ref="H26" si="16">2*G26</f>
        <v>0</v>
      </c>
      <c r="I26" s="22"/>
    </row>
    <row r="27" spans="2:10" x14ac:dyDescent="0.25">
      <c r="B27" s="6" t="s">
        <v>12</v>
      </c>
      <c r="C27" s="15">
        <f>SUM(C19:C26)</f>
        <v>99.387865555555535</v>
      </c>
      <c r="D27" s="7"/>
      <c r="E27" s="7"/>
      <c r="F27" s="3">
        <f>SUM(F19:F26)</f>
        <v>2.8619483091249696</v>
      </c>
      <c r="G27" s="7"/>
      <c r="H27" s="7"/>
      <c r="I27" s="7"/>
    </row>
    <row r="30" spans="2:10" x14ac:dyDescent="0.25">
      <c r="B30" s="9" t="s">
        <v>13</v>
      </c>
      <c r="C30" s="10"/>
      <c r="D30" s="11">
        <v>8</v>
      </c>
    </row>
    <row r="31" spans="2:10" x14ac:dyDescent="0.25">
      <c r="B31" s="10"/>
      <c r="C31" s="10"/>
      <c r="D31" s="10"/>
    </row>
    <row r="32" spans="2:10" x14ac:dyDescent="0.25">
      <c r="B32" s="10" t="s">
        <v>14</v>
      </c>
      <c r="C32" s="10"/>
      <c r="D32" s="10">
        <f>D30/F27</f>
        <v>2.7952985644405195</v>
      </c>
    </row>
    <row r="36" spans="1:9" ht="20.25" x14ac:dyDescent="0.35">
      <c r="B36" s="8" t="s">
        <v>15</v>
      </c>
      <c r="C36" s="7"/>
      <c r="D36" s="18" t="s">
        <v>35</v>
      </c>
      <c r="I36" s="20"/>
    </row>
    <row r="37" spans="1:9" ht="20.25" x14ac:dyDescent="0.35">
      <c r="B37" s="8" t="s">
        <v>16</v>
      </c>
      <c r="C37" s="7"/>
      <c r="D37" s="18" t="s">
        <v>36</v>
      </c>
    </row>
    <row r="45" spans="1:9" x14ac:dyDescent="0.25">
      <c r="A45" s="7" t="s">
        <v>41</v>
      </c>
      <c r="B45" s="7"/>
      <c r="C45" s="7"/>
      <c r="D45" s="7"/>
      <c r="E45" s="7"/>
      <c r="F45" s="7"/>
      <c r="G45" s="7"/>
    </row>
    <row r="46" spans="1:9" x14ac:dyDescent="0.25">
      <c r="A46" s="7" t="s">
        <v>40</v>
      </c>
    </row>
    <row r="48" spans="1:9" x14ac:dyDescent="0.25">
      <c r="A48" s="7" t="s">
        <v>17</v>
      </c>
    </row>
    <row r="49" spans="1:14" x14ac:dyDescent="0.25">
      <c r="A49" s="7" t="s">
        <v>26</v>
      </c>
    </row>
    <row r="50" spans="1:14" x14ac:dyDescent="0.25">
      <c r="A50" s="7" t="s">
        <v>37</v>
      </c>
    </row>
    <row r="51" spans="1:14" x14ac:dyDescent="0.25">
      <c r="A51" s="7" t="s">
        <v>27</v>
      </c>
      <c r="F51" s="23"/>
      <c r="G51" s="23"/>
      <c r="H51" s="23"/>
      <c r="I51" s="23"/>
      <c r="J51" s="23"/>
      <c r="K51" s="23"/>
      <c r="L51" s="23"/>
      <c r="N51" s="23"/>
    </row>
    <row r="52" spans="1:14" x14ac:dyDescent="0.25">
      <c r="A52" s="7" t="s">
        <v>38</v>
      </c>
    </row>
    <row r="53" spans="1:14" x14ac:dyDescent="0.25">
      <c r="A53" s="7" t="s">
        <v>28</v>
      </c>
      <c r="L53" s="21"/>
    </row>
    <row r="54" spans="1:14" x14ac:dyDescent="0.25">
      <c r="A54" s="7" t="s">
        <v>39</v>
      </c>
    </row>
    <row r="55" spans="1:14" x14ac:dyDescent="0.25">
      <c r="A55" s="7"/>
    </row>
    <row r="60" spans="1:14" x14ac:dyDescent="0.25">
      <c r="I60" s="21"/>
      <c r="K60" s="21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R150014</vt:lpstr>
      <vt:lpstr>'R150014'!Print_Area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</cp:lastModifiedBy>
  <cp:lastPrinted>2014-10-02T23:35:20Z</cp:lastPrinted>
  <dcterms:created xsi:type="dcterms:W3CDTF">2013-02-13T18:48:10Z</dcterms:created>
  <dcterms:modified xsi:type="dcterms:W3CDTF">2015-02-13T19:50:20Z</dcterms:modified>
</cp:coreProperties>
</file>