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B34" i="1"/>
  <c r="B30" i="1"/>
  <c r="C30" i="1" l="1"/>
  <c r="D25" i="1" l="1"/>
  <c r="D24" i="1" s="1"/>
  <c r="E25" i="1"/>
  <c r="E24" i="1" s="1"/>
  <c r="B31" i="1" s="1"/>
  <c r="B35" i="1" s="1"/>
  <c r="F25" i="1"/>
  <c r="C25" i="1"/>
  <c r="C24" i="1" s="1"/>
  <c r="D34" i="1" l="1"/>
  <c r="E34" i="1" s="1"/>
  <c r="E33" i="1"/>
  <c r="D32" i="1"/>
  <c r="E32" i="1" s="1"/>
  <c r="D31" i="1"/>
  <c r="E31" i="1" s="1"/>
  <c r="D30" i="1"/>
  <c r="E30" i="1" s="1"/>
  <c r="E35" i="1" l="1"/>
  <c r="D42" i="1" s="1"/>
  <c r="F34" i="1" l="1"/>
  <c r="G34" i="1" s="1"/>
  <c r="J32" i="1" s="1"/>
  <c r="F32" i="1"/>
  <c r="G32" i="1" s="1"/>
  <c r="J33" i="1" s="1"/>
  <c r="F31" i="1"/>
  <c r="G31" i="1" s="1"/>
  <c r="J30" i="1" s="1"/>
  <c r="F30" i="1"/>
  <c r="G30" i="1" l="1"/>
  <c r="J31" i="1" s="1"/>
</calcChain>
</file>

<file path=xl/sharedStrings.xml><?xml version="1.0" encoding="utf-8"?>
<sst xmlns="http://schemas.openxmlformats.org/spreadsheetml/2006/main" count="141" uniqueCount="45">
  <si>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</si>
  <si>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</si>
  <si>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</si>
  <si>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</si>
  <si>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</si>
  <si>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</si>
  <si>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</si>
  <si>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</si>
  <si>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PbO</t>
  </si>
  <si>
    <t>MgO</t>
  </si>
  <si>
    <t>CaO</t>
  </si>
  <si>
    <t>BaO</t>
  </si>
  <si>
    <t>SrO</t>
  </si>
  <si>
    <t>Total:</t>
  </si>
  <si>
    <t>Enter Oxygens in formula:</t>
  </si>
  <si>
    <t>Oxygen Factor Calculation:</t>
  </si>
  <si>
    <t>F=</t>
  </si>
  <si>
    <t>F is factor for anion proportion calculation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</si>
  <si>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</si>
  <si>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</si>
  <si>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</si>
  <si>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t xml:space="preserve"> </t>
  </si>
  <si>
    <t>Point#</t>
  </si>
  <si>
    <t>Comment</t>
  </si>
  <si>
    <t>P2O5</t>
  </si>
  <si>
    <t>V2O3</t>
  </si>
  <si>
    <t>UO2</t>
  </si>
  <si>
    <t>Total</t>
  </si>
  <si>
    <t>Parsonite R060154.2.</t>
  </si>
  <si>
    <t>Meta-autunite R060476.2.</t>
  </si>
  <si>
    <t>Meta-autunite R060476.2. Dark</t>
  </si>
  <si>
    <t>Autunite R060434.2.</t>
  </si>
  <si>
    <t>Autunite R060434.2. Dark</t>
  </si>
  <si>
    <r>
      <t>Pb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(UO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)(PO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·0-2H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</si>
  <si>
    <t>average</t>
  </si>
  <si>
    <t>std dev</t>
  </si>
  <si>
    <t>Sample Description: Parsonsite R060154.2.</t>
  </si>
  <si>
    <t>UO3</t>
  </si>
  <si>
    <t xml:space="preserve">Pb = </t>
  </si>
  <si>
    <t xml:space="preserve">U = </t>
  </si>
  <si>
    <t xml:space="preserve">P = </t>
  </si>
  <si>
    <t xml:space="preserve">H2O = </t>
  </si>
  <si>
    <t>Max 2</t>
  </si>
  <si>
    <r>
      <t>UO</t>
    </r>
    <r>
      <rPr>
        <vertAlign val="subscript"/>
        <sz val="10"/>
        <rFont val="Arial"/>
        <family val="2"/>
      </rPr>
      <t>3</t>
    </r>
  </si>
  <si>
    <r>
      <t>Pb</t>
    </r>
    <r>
      <rPr>
        <b/>
        <vertAlign val="subscript"/>
        <sz val="12"/>
        <color rgb="FF000000"/>
        <rFont val="Calibri"/>
        <family val="2"/>
        <scheme val="minor"/>
      </rPr>
      <t>2.18</t>
    </r>
    <r>
      <rPr>
        <b/>
        <sz val="12"/>
        <color rgb="FF000000"/>
        <rFont val="Calibri"/>
        <family val="2"/>
        <scheme val="minor"/>
      </rPr>
      <t>(UO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)</t>
    </r>
    <r>
      <rPr>
        <b/>
        <vertAlign val="subscript"/>
        <sz val="12"/>
        <color rgb="FF000000"/>
        <rFont val="Calibri"/>
        <family val="2"/>
        <scheme val="minor"/>
      </rPr>
      <t>1.09</t>
    </r>
    <r>
      <rPr>
        <b/>
        <sz val="12"/>
        <color rgb="FF000000"/>
        <rFont val="Calibri"/>
        <family val="2"/>
        <scheme val="minor"/>
      </rPr>
      <t>(PO</t>
    </r>
    <r>
      <rPr>
        <b/>
        <vertAlign val="subscript"/>
        <sz val="12"/>
        <color rgb="FF000000"/>
        <rFont val="Calibri"/>
        <family val="2"/>
        <scheme val="minor"/>
      </rPr>
      <t>4</t>
    </r>
    <r>
      <rPr>
        <b/>
        <sz val="12"/>
        <color rgb="FF000000"/>
        <rFont val="Calibri"/>
        <family val="2"/>
        <scheme val="minor"/>
      </rPr>
      <t>)</t>
    </r>
    <r>
      <rPr>
        <b/>
        <vertAlign val="subscript"/>
        <sz val="12"/>
        <color rgb="FF000000"/>
        <rFont val="Calibri"/>
        <family val="2"/>
        <scheme val="minor"/>
      </rPr>
      <t>1.82</t>
    </r>
    <r>
      <rPr>
        <b/>
        <sz val="12"/>
        <color rgb="FF000000"/>
        <rFont val="Calibri"/>
        <family val="2"/>
        <scheme val="minor"/>
      </rPr>
      <t>·1.99H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</si>
</sst>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2" borderId="0" xfId="1" applyFont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1" xfId="0" applyNumberFormat="1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5" fillId="0" borderId="0" xfId="0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/>
    <xf numFmtId="0" fontId="7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7" workbookViewId="0">
      <selection activeCell="I35" sqref="I35"/>
    </sheetView>
  </sheetViews>
  <sheetFormatPr defaultRowHeight="15" x14ac:dyDescent="0.25"/>
  <cols>
    <col min="2" max="2" width="19.42578125" bestFit="1" customWidth="1"/>
  </cols>
  <sheetData>
    <row r="1" spans="1:7" x14ac:dyDescent="0.25">
      <c r="A1" s="6" t="s">
        <v>0</v>
      </c>
      <c r="B1" s="7"/>
      <c r="C1" s="7"/>
      <c r="D1" s="7"/>
      <c r="E1" s="1"/>
      <c r="F1" s="1"/>
      <c r="G1" s="1"/>
    </row>
    <row r="2" spans="1:7" x14ac:dyDescent="0.25">
      <c r="A2" t="s">
        <v>22</v>
      </c>
      <c r="B2" t="s">
        <v>23</v>
      </c>
      <c r="C2" t="s">
        <v>24</v>
      </c>
      <c r="D2" t="s">
        <v>26</v>
      </c>
      <c r="E2" t="s">
        <v>8</v>
      </c>
      <c r="F2" t="s">
        <v>27</v>
      </c>
    </row>
    <row r="3" spans="1:7" x14ac:dyDescent="0.25">
      <c r="A3">
        <v>28</v>
      </c>
      <c r="B3" t="s">
        <v>28</v>
      </c>
      <c r="C3">
        <v>12.698539999999999</v>
      </c>
      <c r="D3">
        <v>30.69774</v>
      </c>
      <c r="E3">
        <v>48.008270000000003</v>
      </c>
      <c r="F3">
        <v>91.404560000000004</v>
      </c>
    </row>
    <row r="4" spans="1:7" x14ac:dyDescent="0.25">
      <c r="A4">
        <v>38</v>
      </c>
      <c r="B4" t="s">
        <v>28</v>
      </c>
      <c r="C4">
        <v>13.262790000000001</v>
      </c>
      <c r="D4">
        <v>29.855920000000001</v>
      </c>
      <c r="E4">
        <v>48.911099999999998</v>
      </c>
      <c r="F4">
        <v>92.029809999999998</v>
      </c>
    </row>
    <row r="5" spans="1:7" x14ac:dyDescent="0.25">
      <c r="A5">
        <v>34</v>
      </c>
      <c r="B5" t="s">
        <v>28</v>
      </c>
      <c r="C5">
        <v>12.83465</v>
      </c>
      <c r="D5">
        <v>29.80809</v>
      </c>
      <c r="E5">
        <v>49.111370000000001</v>
      </c>
      <c r="F5">
        <v>91.754109999999997</v>
      </c>
    </row>
    <row r="6" spans="1:7" x14ac:dyDescent="0.25">
      <c r="A6">
        <v>36</v>
      </c>
      <c r="B6" t="s">
        <v>28</v>
      </c>
      <c r="C6">
        <v>12.85995</v>
      </c>
      <c r="D6">
        <v>30.20478</v>
      </c>
      <c r="E6">
        <v>49.152369999999998</v>
      </c>
      <c r="F6">
        <v>92.217100000000002</v>
      </c>
    </row>
    <row r="7" spans="1:7" x14ac:dyDescent="0.25">
      <c r="A7">
        <v>33</v>
      </c>
      <c r="B7" t="s">
        <v>28</v>
      </c>
      <c r="C7">
        <v>12.62538</v>
      </c>
      <c r="D7">
        <v>30.61205</v>
      </c>
      <c r="E7">
        <v>49.185519999999997</v>
      </c>
      <c r="F7">
        <v>92.422939999999997</v>
      </c>
    </row>
    <row r="8" spans="1:7" x14ac:dyDescent="0.25">
      <c r="A8">
        <v>32</v>
      </c>
      <c r="B8" t="s">
        <v>28</v>
      </c>
      <c r="C8">
        <v>12.729559999999999</v>
      </c>
      <c r="D8">
        <v>30.045439999999999</v>
      </c>
      <c r="E8">
        <v>49.277819999999998</v>
      </c>
      <c r="F8">
        <v>92.052819999999997</v>
      </c>
    </row>
    <row r="9" spans="1:7" x14ac:dyDescent="0.25">
      <c r="A9">
        <v>37</v>
      </c>
      <c r="B9" t="s">
        <v>28</v>
      </c>
      <c r="C9">
        <v>13.15503</v>
      </c>
      <c r="D9">
        <v>30.06127</v>
      </c>
      <c r="E9">
        <v>49.291759999999996</v>
      </c>
      <c r="F9">
        <v>92.50806</v>
      </c>
    </row>
    <row r="10" spans="1:7" x14ac:dyDescent="0.25">
      <c r="A10">
        <v>26</v>
      </c>
      <c r="B10" t="s">
        <v>28</v>
      </c>
      <c r="C10">
        <v>13.347429999999999</v>
      </c>
      <c r="D10">
        <v>29.480039999999999</v>
      </c>
      <c r="E10">
        <v>49.373049999999999</v>
      </c>
      <c r="F10">
        <v>92.200519999999997</v>
      </c>
    </row>
    <row r="11" spans="1:7" x14ac:dyDescent="0.25">
      <c r="A11">
        <v>31</v>
      </c>
      <c r="B11" t="s">
        <v>28</v>
      </c>
      <c r="C11">
        <v>12.47034</v>
      </c>
      <c r="D11">
        <v>30.058769999999999</v>
      </c>
      <c r="E11">
        <v>49.387630000000001</v>
      </c>
      <c r="F11">
        <v>91.916730000000001</v>
      </c>
    </row>
    <row r="12" spans="1:7" x14ac:dyDescent="0.25">
      <c r="A12">
        <v>22</v>
      </c>
      <c r="B12" t="s">
        <v>28</v>
      </c>
      <c r="C12">
        <v>13.23761</v>
      </c>
      <c r="D12">
        <v>29.914059999999999</v>
      </c>
      <c r="E12">
        <v>49.42539</v>
      </c>
      <c r="F12">
        <v>92.577060000000003</v>
      </c>
    </row>
    <row r="13" spans="1:7" x14ac:dyDescent="0.25">
      <c r="A13">
        <v>29</v>
      </c>
      <c r="B13" t="s">
        <v>28</v>
      </c>
      <c r="C13">
        <v>13.338089999999999</v>
      </c>
      <c r="D13">
        <v>29.676850000000002</v>
      </c>
      <c r="E13">
        <v>49.460590000000003</v>
      </c>
      <c r="F13">
        <v>92.475530000000006</v>
      </c>
    </row>
    <row r="14" spans="1:7" x14ac:dyDescent="0.25">
      <c r="A14">
        <v>30</v>
      </c>
      <c r="B14" t="s">
        <v>28</v>
      </c>
      <c r="C14">
        <v>13.647880000000001</v>
      </c>
      <c r="D14">
        <v>30.100020000000001</v>
      </c>
      <c r="E14">
        <v>49.483440000000002</v>
      </c>
      <c r="F14">
        <v>93.231319999999997</v>
      </c>
    </row>
    <row r="15" spans="1:7" x14ac:dyDescent="0.25">
      <c r="A15">
        <v>25</v>
      </c>
      <c r="B15" t="s">
        <v>28</v>
      </c>
      <c r="C15">
        <v>13.31536</v>
      </c>
      <c r="D15">
        <v>30.020029999999998</v>
      </c>
      <c r="E15">
        <v>49.582909999999998</v>
      </c>
      <c r="F15">
        <v>92.918300000000002</v>
      </c>
    </row>
    <row r="16" spans="1:7" x14ac:dyDescent="0.25">
      <c r="A16">
        <v>23</v>
      </c>
      <c r="B16" t="s">
        <v>28</v>
      </c>
      <c r="C16">
        <v>13.55838</v>
      </c>
      <c r="D16">
        <v>29.98631</v>
      </c>
      <c r="E16">
        <v>49.68609</v>
      </c>
      <c r="F16">
        <v>93.230779999999996</v>
      </c>
    </row>
    <row r="17" spans="1:11" x14ac:dyDescent="0.25">
      <c r="A17">
        <v>40</v>
      </c>
      <c r="B17" t="s">
        <v>28</v>
      </c>
      <c r="C17">
        <v>13.13993</v>
      </c>
      <c r="D17">
        <v>30.02721</v>
      </c>
      <c r="E17">
        <v>49.769779999999997</v>
      </c>
      <c r="F17">
        <v>92.936930000000004</v>
      </c>
    </row>
    <row r="18" spans="1:11" x14ac:dyDescent="0.25">
      <c r="A18">
        <v>27</v>
      </c>
      <c r="B18" t="s">
        <v>28</v>
      </c>
      <c r="C18">
        <v>13.09111</v>
      </c>
      <c r="D18">
        <v>29.615220000000001</v>
      </c>
      <c r="E18">
        <v>49.945129999999999</v>
      </c>
      <c r="F18">
        <v>92.65146</v>
      </c>
    </row>
    <row r="19" spans="1:11" x14ac:dyDescent="0.25">
      <c r="A19">
        <v>21</v>
      </c>
      <c r="B19" t="s">
        <v>28</v>
      </c>
      <c r="C19">
        <v>13.20951</v>
      </c>
      <c r="D19">
        <v>29.963329999999999</v>
      </c>
      <c r="E19">
        <v>50.004449999999999</v>
      </c>
      <c r="F19">
        <v>93.177289999999999</v>
      </c>
    </row>
    <row r="20" spans="1:11" x14ac:dyDescent="0.25">
      <c r="A20">
        <v>35</v>
      </c>
      <c r="B20" t="s">
        <v>28</v>
      </c>
      <c r="C20">
        <v>12.9696</v>
      </c>
      <c r="D20">
        <v>29.76248</v>
      </c>
      <c r="E20">
        <v>50.116520000000001</v>
      </c>
      <c r="F20">
        <v>92.848600000000005</v>
      </c>
    </row>
    <row r="21" spans="1:11" x14ac:dyDescent="0.25">
      <c r="A21">
        <v>24</v>
      </c>
      <c r="B21" t="s">
        <v>28</v>
      </c>
      <c r="C21">
        <v>13.256180000000001</v>
      </c>
      <c r="D21">
        <v>29.988409999999998</v>
      </c>
      <c r="E21">
        <v>50.209580000000003</v>
      </c>
      <c r="F21">
        <v>93.454170000000005</v>
      </c>
      <c r="H21">
        <v>0.88149999999999995</v>
      </c>
    </row>
    <row r="22" spans="1:11" x14ac:dyDescent="0.25">
      <c r="A22">
        <v>39</v>
      </c>
      <c r="B22" t="s">
        <v>28</v>
      </c>
      <c r="C22">
        <v>13.4815</v>
      </c>
      <c r="D22">
        <v>30.183319999999998</v>
      </c>
      <c r="E22">
        <v>50.49494</v>
      </c>
      <c r="F22">
        <v>94.159760000000006</v>
      </c>
      <c r="H22">
        <v>1.2016500000000001</v>
      </c>
    </row>
    <row r="23" spans="1:11" x14ac:dyDescent="0.25">
      <c r="A23" s="2"/>
      <c r="B23" s="1"/>
      <c r="C23" t="s">
        <v>24</v>
      </c>
      <c r="D23" t="s">
        <v>37</v>
      </c>
      <c r="E23" t="s">
        <v>8</v>
      </c>
      <c r="F23" t="s">
        <v>27</v>
      </c>
      <c r="G23" s="1"/>
    </row>
    <row r="24" spans="1:11" x14ac:dyDescent="0.25">
      <c r="A24" s="2"/>
      <c r="B24" s="1" t="s">
        <v>34</v>
      </c>
      <c r="C24">
        <f>AVERAGE(C3:C22)</f>
        <v>13.111440999999999</v>
      </c>
      <c r="D24">
        <f>AVERAGE(D3:D22)*H21*H22</f>
        <v>31.780882983474832</v>
      </c>
      <c r="E24">
        <f>AVERAGE(E3:E22)</f>
        <v>49.493885499999998</v>
      </c>
      <c r="F24">
        <f>AVERAGE(F3:F22)</f>
        <v>92.608392500000022</v>
      </c>
      <c r="G24" s="1"/>
    </row>
    <row r="25" spans="1:11" x14ac:dyDescent="0.25">
      <c r="A25" s="2"/>
      <c r="B25" s="1" t="s">
        <v>35</v>
      </c>
      <c r="C25">
        <f>STDEV(C3:C22)</f>
        <v>0.32193424128964121</v>
      </c>
      <c r="D25">
        <f>STDEV(D3:D22)</f>
        <v>0.29047274444293464</v>
      </c>
      <c r="E25">
        <f>STDEV(E3:E22)</f>
        <v>0.53858285012345608</v>
      </c>
      <c r="F25">
        <f>STDEV(F3:F22)</f>
        <v>0.65566575029045748</v>
      </c>
      <c r="G25" s="1"/>
    </row>
    <row r="26" spans="1:11" x14ac:dyDescent="0.25">
      <c r="A26" s="2"/>
      <c r="B26" s="1"/>
      <c r="C26" s="1"/>
      <c r="D26" s="1"/>
      <c r="E26" s="1"/>
      <c r="F26" s="1"/>
      <c r="G26" s="1"/>
    </row>
    <row r="27" spans="1:11" ht="18.75" x14ac:dyDescent="0.25">
      <c r="A27" s="8" t="s">
        <v>36</v>
      </c>
      <c r="B27" s="3"/>
      <c r="C27" s="3"/>
      <c r="D27" s="3"/>
      <c r="E27" s="22" t="s">
        <v>33</v>
      </c>
      <c r="F27" s="1"/>
      <c r="G27" s="1"/>
    </row>
    <row r="29" spans="1:11" ht="15.75" thickBot="1" x14ac:dyDescent="0.3">
      <c r="A29" s="13" t="s">
        <v>1</v>
      </c>
      <c r="B29" s="13" t="s">
        <v>2</v>
      </c>
      <c r="C29" s="13" t="s">
        <v>3</v>
      </c>
      <c r="D29" s="13" t="s">
        <v>4</v>
      </c>
      <c r="E29" s="13" t="s">
        <v>5</v>
      </c>
      <c r="F29" s="13" t="s">
        <v>6</v>
      </c>
      <c r="G29" s="13" t="s">
        <v>7</v>
      </c>
    </row>
    <row r="30" spans="1:11" ht="15.75" x14ac:dyDescent="0.3">
      <c r="A30" s="25" t="s">
        <v>43</v>
      </c>
      <c r="B30" s="11">
        <f>D24</f>
        <v>31.780882983474832</v>
      </c>
      <c r="C30" s="11">
        <f>270.03+15.999</f>
        <v>286.029</v>
      </c>
      <c r="D30" s="10">
        <f t="shared" ref="D30:D34" si="0">B30/C30</f>
        <v>0.11111070200390462</v>
      </c>
      <c r="E30" s="9">
        <f>3*D30</f>
        <v>0.33333210601171387</v>
      </c>
      <c r="F30" s="12">
        <f>E30*$D$42</f>
        <v>3.2798486340201842</v>
      </c>
      <c r="G30" s="11">
        <f>F30/3</f>
        <v>1.0932828780067281</v>
      </c>
      <c r="I30" t="s">
        <v>38</v>
      </c>
      <c r="J30" s="23">
        <f>G31</f>
        <v>2.1819994648596239</v>
      </c>
      <c r="K30">
        <v>2</v>
      </c>
    </row>
    <row r="31" spans="1:11" x14ac:dyDescent="0.25">
      <c r="A31" s="9" t="s">
        <v>8</v>
      </c>
      <c r="B31" s="11">
        <f>E24</f>
        <v>49.493885499999998</v>
      </c>
      <c r="C31" s="14">
        <v>223.18940000000001</v>
      </c>
      <c r="D31" s="10">
        <f t="shared" si="0"/>
        <v>0.22175733032124284</v>
      </c>
      <c r="E31" s="10">
        <f t="shared" ref="E31:E33" si="1">D31*1</f>
        <v>0.22175733032124284</v>
      </c>
      <c r="F31" s="12">
        <f>E31*$D$42</f>
        <v>2.1819994648596239</v>
      </c>
      <c r="G31" s="11">
        <f>F31</f>
        <v>2.1819994648596239</v>
      </c>
      <c r="I31" t="s">
        <v>39</v>
      </c>
      <c r="J31" s="23">
        <f>G30</f>
        <v>1.0932828780067281</v>
      </c>
      <c r="K31">
        <v>1</v>
      </c>
    </row>
    <row r="32" spans="1:11" ht="15.75" x14ac:dyDescent="0.3">
      <c r="A32" s="10" t="s">
        <v>18</v>
      </c>
      <c r="B32" s="11">
        <v>3.65</v>
      </c>
      <c r="C32" s="14">
        <v>18.015000000000001</v>
      </c>
      <c r="D32" s="10">
        <f t="shared" si="0"/>
        <v>0.20260893699694699</v>
      </c>
      <c r="E32" s="10">
        <f t="shared" si="1"/>
        <v>0.20260893699694699</v>
      </c>
      <c r="F32" s="12">
        <f>E32*$D$42</f>
        <v>1.9935872760674471</v>
      </c>
      <c r="G32" s="11">
        <f t="shared" ref="G32" si="2">2*F32</f>
        <v>3.9871745521348942</v>
      </c>
      <c r="I32" t="s">
        <v>40</v>
      </c>
      <c r="J32" s="23">
        <f>G34</f>
        <v>1.8178258500210986</v>
      </c>
      <c r="K32">
        <v>2</v>
      </c>
    </row>
    <row r="33" spans="1:11" ht="15.75" x14ac:dyDescent="0.3">
      <c r="A33" s="9" t="s">
        <v>19</v>
      </c>
      <c r="B33" s="11">
        <v>0</v>
      </c>
      <c r="C33" s="14"/>
      <c r="D33" s="10"/>
      <c r="E33" s="10">
        <f t="shared" si="1"/>
        <v>0</v>
      </c>
      <c r="F33" s="10"/>
      <c r="G33" s="11"/>
      <c r="I33" t="s">
        <v>41</v>
      </c>
      <c r="J33">
        <f>G32/2</f>
        <v>1.9935872760674471</v>
      </c>
      <c r="K33" s="24" t="s">
        <v>42</v>
      </c>
    </row>
    <row r="34" spans="1:11" ht="15.75" x14ac:dyDescent="0.3">
      <c r="A34" s="10" t="s">
        <v>20</v>
      </c>
      <c r="B34" s="11">
        <f>C24</f>
        <v>13.111440999999999</v>
      </c>
      <c r="C34" s="11">
        <v>141.94</v>
      </c>
      <c r="D34" s="10">
        <f t="shared" si="0"/>
        <v>9.2373122446103989E-2</v>
      </c>
      <c r="E34" s="10">
        <f>5*D34</f>
        <v>0.46186561223051992</v>
      </c>
      <c r="F34" s="12">
        <f>E34*$D$42</f>
        <v>4.5445646250527467</v>
      </c>
      <c r="G34" s="11">
        <f>F34*2/5</f>
        <v>1.8178258500210986</v>
      </c>
    </row>
    <row r="35" spans="1:11" ht="18.75" x14ac:dyDescent="0.25">
      <c r="A35" s="15" t="s">
        <v>13</v>
      </c>
      <c r="B35" s="16">
        <f>SUM(B30:B34)</f>
        <v>98.036209483474835</v>
      </c>
      <c r="E35">
        <f>SUM(E30:E34)</f>
        <v>1.2195639855604234</v>
      </c>
      <c r="I35" s="26" t="s">
        <v>44</v>
      </c>
    </row>
    <row r="37" spans="1:11" x14ac:dyDescent="0.25">
      <c r="E37" s="17" t="s">
        <v>14</v>
      </c>
      <c r="F37" s="18"/>
      <c r="G37" s="19">
        <v>12</v>
      </c>
    </row>
    <row r="41" spans="1:11" x14ac:dyDescent="0.25">
      <c r="C41" s="20" t="s">
        <v>15</v>
      </c>
      <c r="D41" s="20"/>
      <c r="E41" s="20"/>
      <c r="F41" s="20"/>
    </row>
    <row r="42" spans="1:11" x14ac:dyDescent="0.25">
      <c r="C42" s="21" t="s">
        <v>16</v>
      </c>
      <c r="D42" s="20">
        <f>G37/E35</f>
        <v>9.8395821310561811</v>
      </c>
      <c r="E42" s="20"/>
      <c r="F42" s="20"/>
    </row>
    <row r="43" spans="1:11" x14ac:dyDescent="0.25">
      <c r="C43" s="20"/>
      <c r="D43" s="20"/>
      <c r="E43" s="20"/>
      <c r="F43" s="20"/>
    </row>
    <row r="44" spans="1:11" x14ac:dyDescent="0.25">
      <c r="C44" s="20" t="s">
        <v>17</v>
      </c>
      <c r="D44" s="20"/>
      <c r="E44" s="20"/>
      <c r="F44" s="20"/>
    </row>
    <row r="48" spans="1:11" x14ac:dyDescent="0.25">
      <c r="A48" s="1"/>
      <c r="B48" s="1"/>
      <c r="C48" s="4" t="s">
        <v>15</v>
      </c>
      <c r="D48" s="4"/>
      <c r="E48" s="4"/>
      <c r="F48" s="4"/>
      <c r="G48" s="1"/>
    </row>
    <row r="49" spans="1:7" x14ac:dyDescent="0.25">
      <c r="A49" s="1"/>
      <c r="B49" s="1"/>
      <c r="C49" s="5" t="s">
        <v>16</v>
      </c>
      <c r="D49" s="4">
        <v>8.3745448412082037</v>
      </c>
      <c r="E49" s="4"/>
      <c r="F49" s="4"/>
      <c r="G49" s="1"/>
    </row>
    <row r="50" spans="1:7" x14ac:dyDescent="0.25">
      <c r="A50" s="1"/>
      <c r="B50" s="1"/>
      <c r="C50" s="4"/>
      <c r="D50" s="4"/>
      <c r="E50" s="4"/>
      <c r="F50" s="4"/>
      <c r="G50" s="1"/>
    </row>
    <row r="51" spans="1:7" x14ac:dyDescent="0.25">
      <c r="A51" s="1"/>
      <c r="B51" s="1"/>
      <c r="C51" s="4" t="s">
        <v>17</v>
      </c>
      <c r="D51" s="4"/>
      <c r="E51" s="4"/>
      <c r="F51" s="4"/>
      <c r="G51" s="1"/>
    </row>
  </sheetData>
  <sortState ref="A3:F22">
    <sortCondition ref="E3:E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0" workbookViewId="0">
      <selection activeCell="A2" sqref="A2:XFD22"/>
    </sheetView>
  </sheetViews>
  <sheetFormatPr defaultRowHeight="15" x14ac:dyDescent="0.25"/>
  <sheetData>
    <row r="1" spans="1:11" x14ac:dyDescent="0.25">
      <c r="C1" t="s">
        <v>1</v>
      </c>
      <c r="K1" t="s">
        <v>21</v>
      </c>
    </row>
    <row r="2" spans="1:11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9</v>
      </c>
      <c r="G2" t="s">
        <v>8</v>
      </c>
      <c r="H2" t="s">
        <v>10</v>
      </c>
      <c r="I2" t="s">
        <v>12</v>
      </c>
      <c r="J2" t="s">
        <v>11</v>
      </c>
      <c r="K2" t="s">
        <v>27</v>
      </c>
    </row>
    <row r="3" spans="1:11" x14ac:dyDescent="0.25">
      <c r="A3">
        <v>21</v>
      </c>
      <c r="B3" t="s">
        <v>28</v>
      </c>
      <c r="C3">
        <v>13.20951</v>
      </c>
      <c r="E3">
        <v>29.963329999999999</v>
      </c>
      <c r="G3">
        <v>50.004449999999999</v>
      </c>
      <c r="K3">
        <v>93.177289999999999</v>
      </c>
    </row>
    <row r="4" spans="1:11" x14ac:dyDescent="0.25">
      <c r="A4">
        <v>22</v>
      </c>
      <c r="B4" t="s">
        <v>28</v>
      </c>
      <c r="C4">
        <v>13.23761</v>
      </c>
      <c r="E4">
        <v>29.914059999999999</v>
      </c>
      <c r="G4">
        <v>49.42539</v>
      </c>
      <c r="K4">
        <v>92.577060000000003</v>
      </c>
    </row>
    <row r="5" spans="1:11" x14ac:dyDescent="0.25">
      <c r="A5">
        <v>23</v>
      </c>
      <c r="B5" t="s">
        <v>28</v>
      </c>
      <c r="C5">
        <v>13.55838</v>
      </c>
      <c r="E5">
        <v>29.98631</v>
      </c>
      <c r="G5">
        <v>49.68609</v>
      </c>
      <c r="K5">
        <v>93.230779999999996</v>
      </c>
    </row>
    <row r="6" spans="1:11" x14ac:dyDescent="0.25">
      <c r="A6">
        <v>24</v>
      </c>
      <c r="B6" t="s">
        <v>28</v>
      </c>
      <c r="C6">
        <v>13.256180000000001</v>
      </c>
      <c r="E6">
        <v>29.988409999999998</v>
      </c>
      <c r="G6">
        <v>50.209580000000003</v>
      </c>
      <c r="K6">
        <v>93.454170000000005</v>
      </c>
    </row>
    <row r="7" spans="1:11" x14ac:dyDescent="0.25">
      <c r="A7">
        <v>25</v>
      </c>
      <c r="B7" t="s">
        <v>28</v>
      </c>
      <c r="C7">
        <v>13.31536</v>
      </c>
      <c r="E7">
        <v>30.020029999999998</v>
      </c>
      <c r="G7">
        <v>49.582909999999998</v>
      </c>
      <c r="K7">
        <v>92.918300000000002</v>
      </c>
    </row>
    <row r="8" spans="1:11" x14ac:dyDescent="0.25">
      <c r="A8">
        <v>26</v>
      </c>
      <c r="B8" t="s">
        <v>28</v>
      </c>
      <c r="C8">
        <v>13.347429999999999</v>
      </c>
      <c r="E8">
        <v>29.480039999999999</v>
      </c>
      <c r="G8">
        <v>49.373049999999999</v>
      </c>
      <c r="K8">
        <v>92.200519999999997</v>
      </c>
    </row>
    <row r="9" spans="1:11" x14ac:dyDescent="0.25">
      <c r="A9">
        <v>27</v>
      </c>
      <c r="B9" t="s">
        <v>28</v>
      </c>
      <c r="C9">
        <v>13.09111</v>
      </c>
      <c r="E9">
        <v>29.615220000000001</v>
      </c>
      <c r="G9">
        <v>49.945129999999999</v>
      </c>
      <c r="K9">
        <v>92.65146</v>
      </c>
    </row>
    <row r="10" spans="1:11" x14ac:dyDescent="0.25">
      <c r="A10">
        <v>28</v>
      </c>
      <c r="B10" t="s">
        <v>28</v>
      </c>
      <c r="C10">
        <v>12.698539999999999</v>
      </c>
      <c r="E10">
        <v>30.69774</v>
      </c>
      <c r="G10">
        <v>48.008270000000003</v>
      </c>
      <c r="K10">
        <v>91.404560000000004</v>
      </c>
    </row>
    <row r="11" spans="1:11" x14ac:dyDescent="0.25">
      <c r="A11">
        <v>29</v>
      </c>
      <c r="B11" t="s">
        <v>28</v>
      </c>
      <c r="C11">
        <v>13.338089999999999</v>
      </c>
      <c r="E11">
        <v>29.676850000000002</v>
      </c>
      <c r="G11">
        <v>49.460590000000003</v>
      </c>
      <c r="K11">
        <v>92.475530000000006</v>
      </c>
    </row>
    <row r="12" spans="1:11" x14ac:dyDescent="0.25">
      <c r="A12">
        <v>30</v>
      </c>
      <c r="B12" t="s">
        <v>28</v>
      </c>
      <c r="C12">
        <v>13.647880000000001</v>
      </c>
      <c r="E12">
        <v>30.100020000000001</v>
      </c>
      <c r="G12">
        <v>49.483440000000002</v>
      </c>
      <c r="K12">
        <v>93.231319999999997</v>
      </c>
    </row>
    <row r="13" spans="1:11" x14ac:dyDescent="0.25">
      <c r="A13">
        <v>31</v>
      </c>
      <c r="B13" t="s">
        <v>28</v>
      </c>
      <c r="C13">
        <v>12.47034</v>
      </c>
      <c r="E13">
        <v>30.058769999999999</v>
      </c>
      <c r="G13">
        <v>49.387630000000001</v>
      </c>
      <c r="K13">
        <v>91.916730000000001</v>
      </c>
    </row>
    <row r="14" spans="1:11" x14ac:dyDescent="0.25">
      <c r="A14">
        <v>32</v>
      </c>
      <c r="B14" t="s">
        <v>28</v>
      </c>
      <c r="C14">
        <v>12.729559999999999</v>
      </c>
      <c r="E14">
        <v>30.045439999999999</v>
      </c>
      <c r="G14">
        <v>49.277819999999998</v>
      </c>
      <c r="K14">
        <v>92.052819999999997</v>
      </c>
    </row>
    <row r="15" spans="1:11" x14ac:dyDescent="0.25">
      <c r="A15">
        <v>33</v>
      </c>
      <c r="B15" t="s">
        <v>28</v>
      </c>
      <c r="C15">
        <v>12.62538</v>
      </c>
      <c r="E15">
        <v>30.61205</v>
      </c>
      <c r="G15">
        <v>49.185519999999997</v>
      </c>
      <c r="K15">
        <v>92.422939999999997</v>
      </c>
    </row>
    <row r="16" spans="1:11" x14ac:dyDescent="0.25">
      <c r="A16">
        <v>34</v>
      </c>
      <c r="B16" t="s">
        <v>28</v>
      </c>
      <c r="C16">
        <v>12.83465</v>
      </c>
      <c r="E16">
        <v>29.80809</v>
      </c>
      <c r="G16">
        <v>49.111370000000001</v>
      </c>
      <c r="K16">
        <v>91.754109999999997</v>
      </c>
    </row>
    <row r="17" spans="1:11" x14ac:dyDescent="0.25">
      <c r="A17">
        <v>35</v>
      </c>
      <c r="B17" t="s">
        <v>28</v>
      </c>
      <c r="C17">
        <v>12.9696</v>
      </c>
      <c r="E17">
        <v>29.76248</v>
      </c>
      <c r="G17">
        <v>50.116520000000001</v>
      </c>
      <c r="K17">
        <v>92.848600000000005</v>
      </c>
    </row>
    <row r="18" spans="1:11" x14ac:dyDescent="0.25">
      <c r="A18">
        <v>36</v>
      </c>
      <c r="B18" t="s">
        <v>28</v>
      </c>
      <c r="C18">
        <v>12.85995</v>
      </c>
      <c r="E18">
        <v>30.20478</v>
      </c>
      <c r="G18">
        <v>49.152369999999998</v>
      </c>
      <c r="K18">
        <v>92.217100000000002</v>
      </c>
    </row>
    <row r="19" spans="1:11" x14ac:dyDescent="0.25">
      <c r="A19">
        <v>37</v>
      </c>
      <c r="B19" t="s">
        <v>28</v>
      </c>
      <c r="C19">
        <v>13.15503</v>
      </c>
      <c r="E19">
        <v>30.06127</v>
      </c>
      <c r="G19">
        <v>49.291759999999996</v>
      </c>
      <c r="K19">
        <v>92.50806</v>
      </c>
    </row>
    <row r="20" spans="1:11" x14ac:dyDescent="0.25">
      <c r="A20">
        <v>38</v>
      </c>
      <c r="B20" t="s">
        <v>28</v>
      </c>
      <c r="C20">
        <v>13.262790000000001</v>
      </c>
      <c r="E20">
        <v>29.855920000000001</v>
      </c>
      <c r="G20">
        <v>48.911099999999998</v>
      </c>
      <c r="K20">
        <v>92.029809999999998</v>
      </c>
    </row>
    <row r="21" spans="1:11" x14ac:dyDescent="0.25">
      <c r="A21">
        <v>39</v>
      </c>
      <c r="B21" t="s">
        <v>28</v>
      </c>
      <c r="C21">
        <v>13.4815</v>
      </c>
      <c r="E21">
        <v>30.183319999999998</v>
      </c>
      <c r="G21">
        <v>50.49494</v>
      </c>
      <c r="K21">
        <v>94.159760000000006</v>
      </c>
    </row>
    <row r="22" spans="1:11" x14ac:dyDescent="0.25">
      <c r="A22">
        <v>40</v>
      </c>
      <c r="B22" t="s">
        <v>28</v>
      </c>
      <c r="C22">
        <v>13.13993</v>
      </c>
      <c r="E22">
        <v>30.02721</v>
      </c>
      <c r="G22">
        <v>49.769779999999997</v>
      </c>
      <c r="K22">
        <v>92.936930000000004</v>
      </c>
    </row>
    <row r="23" spans="1:11" x14ac:dyDescent="0.25">
      <c r="A23">
        <v>41</v>
      </c>
      <c r="B23" t="s">
        <v>29</v>
      </c>
      <c r="C23">
        <v>16.44575</v>
      </c>
      <c r="E23">
        <v>61.244149999999998</v>
      </c>
      <c r="H23">
        <v>4.4950260000000002</v>
      </c>
      <c r="I23">
        <v>0.91188599999999997</v>
      </c>
      <c r="J23">
        <v>3.1474850000000001</v>
      </c>
      <c r="K23">
        <v>86.244290000000007</v>
      </c>
    </row>
    <row r="24" spans="1:11" x14ac:dyDescent="0.25">
      <c r="A24">
        <v>42</v>
      </c>
      <c r="B24" t="s">
        <v>29</v>
      </c>
      <c r="C24">
        <v>16.27317</v>
      </c>
      <c r="E24">
        <v>62.54166</v>
      </c>
      <c r="H24">
        <v>5.4511609999999999</v>
      </c>
      <c r="I24">
        <v>0.982908</v>
      </c>
      <c r="J24">
        <v>1.0312539999999999</v>
      </c>
      <c r="K24">
        <v>86.280150000000006</v>
      </c>
    </row>
    <row r="25" spans="1:11" x14ac:dyDescent="0.25">
      <c r="A25">
        <v>43</v>
      </c>
      <c r="B25" t="s">
        <v>29</v>
      </c>
      <c r="C25">
        <v>17.371230000000001</v>
      </c>
      <c r="E25">
        <v>62.906950000000002</v>
      </c>
      <c r="H25">
        <v>5.9193519999999999</v>
      </c>
      <c r="I25">
        <v>0.66665300000000005</v>
      </c>
      <c r="J25">
        <v>0.63062499999999999</v>
      </c>
      <c r="K25">
        <v>87.494810000000001</v>
      </c>
    </row>
    <row r="26" spans="1:11" x14ac:dyDescent="0.25">
      <c r="A26">
        <v>44</v>
      </c>
      <c r="B26" t="s">
        <v>29</v>
      </c>
      <c r="C26">
        <v>17.736969999999999</v>
      </c>
      <c r="E26">
        <v>62.22148</v>
      </c>
      <c r="H26">
        <v>6.0018000000000002</v>
      </c>
      <c r="I26">
        <v>0.41387099999999999</v>
      </c>
      <c r="J26">
        <v>0.56435000000000002</v>
      </c>
      <c r="K26">
        <v>86.938460000000006</v>
      </c>
    </row>
    <row r="27" spans="1:11" x14ac:dyDescent="0.25">
      <c r="A27">
        <v>45</v>
      </c>
      <c r="B27" t="s">
        <v>29</v>
      </c>
      <c r="C27">
        <v>16.827780000000001</v>
      </c>
      <c r="E27">
        <v>62.647320000000001</v>
      </c>
      <c r="H27">
        <v>5.7537399999999996</v>
      </c>
      <c r="I27">
        <v>1.1237490000000001</v>
      </c>
      <c r="J27">
        <v>0.79939099999999996</v>
      </c>
      <c r="K27">
        <v>87.151989999999998</v>
      </c>
    </row>
    <row r="28" spans="1:11" x14ac:dyDescent="0.25">
      <c r="A28">
        <v>46</v>
      </c>
      <c r="B28" t="s">
        <v>29</v>
      </c>
      <c r="C28">
        <v>17.98376</v>
      </c>
      <c r="E28">
        <v>62.507550000000002</v>
      </c>
      <c r="H28">
        <v>6.175001</v>
      </c>
      <c r="I28">
        <v>0.58053299999999997</v>
      </c>
      <c r="J28">
        <v>0.35780699999999999</v>
      </c>
      <c r="K28">
        <v>87.604640000000003</v>
      </c>
    </row>
    <row r="29" spans="1:11" x14ac:dyDescent="0.25">
      <c r="A29">
        <v>47</v>
      </c>
      <c r="B29" t="s">
        <v>29</v>
      </c>
      <c r="C29">
        <v>17.94632</v>
      </c>
      <c r="E29">
        <v>61.357709999999997</v>
      </c>
      <c r="H29">
        <v>5.840319</v>
      </c>
      <c r="I29">
        <v>0.44897399999999998</v>
      </c>
      <c r="J29">
        <v>0.38990399999999997</v>
      </c>
      <c r="K29">
        <v>85.983220000000003</v>
      </c>
    </row>
    <row r="30" spans="1:11" x14ac:dyDescent="0.25">
      <c r="A30">
        <v>48</v>
      </c>
      <c r="B30" t="s">
        <v>29</v>
      </c>
      <c r="C30">
        <v>17.016169999999999</v>
      </c>
      <c r="E30">
        <v>63.417520000000003</v>
      </c>
      <c r="H30">
        <v>6.0615129999999997</v>
      </c>
      <c r="I30">
        <v>0.486904</v>
      </c>
      <c r="J30">
        <v>0.37634899999999999</v>
      </c>
      <c r="K30">
        <v>87.358459999999994</v>
      </c>
    </row>
    <row r="31" spans="1:11" x14ac:dyDescent="0.25">
      <c r="A31">
        <v>49</v>
      </c>
      <c r="B31" t="s">
        <v>29</v>
      </c>
      <c r="C31">
        <v>17.38383</v>
      </c>
      <c r="E31">
        <v>64.343000000000004</v>
      </c>
      <c r="H31">
        <v>6.4192179999999999</v>
      </c>
      <c r="I31">
        <v>0.35432399999999997</v>
      </c>
      <c r="J31">
        <v>0.23566699999999999</v>
      </c>
      <c r="K31">
        <v>88.736050000000006</v>
      </c>
    </row>
    <row r="32" spans="1:11" x14ac:dyDescent="0.25">
      <c r="A32">
        <v>50</v>
      </c>
      <c r="B32" t="s">
        <v>29</v>
      </c>
      <c r="C32">
        <v>17.99193</v>
      </c>
      <c r="E32">
        <v>62.646270000000001</v>
      </c>
      <c r="H32">
        <v>6.0420360000000004</v>
      </c>
      <c r="I32">
        <v>0.41313800000000001</v>
      </c>
      <c r="J32">
        <v>0.17153599999999999</v>
      </c>
      <c r="K32">
        <v>87.264899999999997</v>
      </c>
    </row>
    <row r="33" spans="1:11" x14ac:dyDescent="0.25">
      <c r="A33">
        <v>51</v>
      </c>
      <c r="B33" t="s">
        <v>29</v>
      </c>
      <c r="C33">
        <v>18.108560000000001</v>
      </c>
      <c r="E33">
        <v>62.551380000000002</v>
      </c>
      <c r="H33">
        <v>6.2546879999999998</v>
      </c>
      <c r="I33">
        <v>0.45474300000000001</v>
      </c>
      <c r="J33">
        <v>0.29717300000000002</v>
      </c>
      <c r="K33">
        <v>87.666550000000001</v>
      </c>
    </row>
    <row r="34" spans="1:11" x14ac:dyDescent="0.25">
      <c r="A34">
        <v>52</v>
      </c>
      <c r="B34" t="s">
        <v>29</v>
      </c>
      <c r="C34">
        <v>18.241769999999999</v>
      </c>
      <c r="E34">
        <v>62.993220000000001</v>
      </c>
      <c r="H34">
        <v>6.0636609999999997</v>
      </c>
      <c r="I34">
        <v>0.38947599999999999</v>
      </c>
      <c r="J34">
        <v>0.48702000000000001</v>
      </c>
      <c r="K34">
        <v>88.175150000000002</v>
      </c>
    </row>
    <row r="35" spans="1:11" x14ac:dyDescent="0.25">
      <c r="A35">
        <v>53</v>
      </c>
      <c r="B35" t="s">
        <v>29</v>
      </c>
      <c r="C35">
        <v>17.810020000000002</v>
      </c>
      <c r="E35">
        <v>64.004810000000006</v>
      </c>
      <c r="H35">
        <v>6.2707439999999997</v>
      </c>
      <c r="I35">
        <v>0.44990599999999997</v>
      </c>
      <c r="J35">
        <v>0.40162100000000001</v>
      </c>
      <c r="K35">
        <v>88.937100000000001</v>
      </c>
    </row>
    <row r="36" spans="1:11" x14ac:dyDescent="0.25">
      <c r="A36">
        <v>54</v>
      </c>
      <c r="B36" t="s">
        <v>29</v>
      </c>
      <c r="C36">
        <v>17.982579999999999</v>
      </c>
      <c r="E36">
        <v>64.02373</v>
      </c>
      <c r="H36">
        <v>5.8437780000000004</v>
      </c>
      <c r="I36">
        <v>0.69625000000000004</v>
      </c>
      <c r="J36">
        <v>0.56011100000000003</v>
      </c>
      <c r="K36">
        <v>89.106440000000006</v>
      </c>
    </row>
    <row r="37" spans="1:11" x14ac:dyDescent="0.25">
      <c r="A37">
        <v>55</v>
      </c>
      <c r="B37" t="s">
        <v>29</v>
      </c>
      <c r="C37">
        <v>16.11185</v>
      </c>
      <c r="E37">
        <v>62.818080000000002</v>
      </c>
      <c r="H37">
        <v>6.1915069999999996</v>
      </c>
      <c r="I37">
        <v>0.38555899999999999</v>
      </c>
      <c r="J37">
        <v>0.267646</v>
      </c>
      <c r="K37">
        <v>85.774640000000005</v>
      </c>
    </row>
    <row r="38" spans="1:11" x14ac:dyDescent="0.25">
      <c r="A38">
        <v>56</v>
      </c>
      <c r="B38" t="s">
        <v>30</v>
      </c>
      <c r="C38">
        <v>17.5687</v>
      </c>
      <c r="E38">
        <v>62.373530000000002</v>
      </c>
      <c r="H38">
        <v>4.4818769999999999</v>
      </c>
      <c r="I38">
        <v>1.103545</v>
      </c>
      <c r="J38">
        <v>3.3663310000000002</v>
      </c>
      <c r="K38">
        <v>88.893979999999999</v>
      </c>
    </row>
    <row r="39" spans="1:11" x14ac:dyDescent="0.25">
      <c r="A39">
        <v>57</v>
      </c>
      <c r="B39" t="s">
        <v>30</v>
      </c>
      <c r="C39">
        <v>17.838889999999999</v>
      </c>
      <c r="E39">
        <v>63.231909999999999</v>
      </c>
      <c r="H39">
        <v>5.8216799999999997</v>
      </c>
      <c r="I39">
        <v>0.88780000000000003</v>
      </c>
      <c r="J39">
        <v>0.79143600000000003</v>
      </c>
      <c r="K39">
        <v>88.571719999999999</v>
      </c>
    </row>
    <row r="40" spans="1:11" x14ac:dyDescent="0.25">
      <c r="A40">
        <v>58</v>
      </c>
      <c r="B40" t="s">
        <v>30</v>
      </c>
      <c r="C40">
        <v>17.477429999999998</v>
      </c>
      <c r="E40">
        <v>63.726550000000003</v>
      </c>
      <c r="H40">
        <v>6.1742889999999999</v>
      </c>
      <c r="I40">
        <v>0.49777900000000003</v>
      </c>
      <c r="J40">
        <v>0.110263</v>
      </c>
      <c r="K40">
        <v>87.986320000000006</v>
      </c>
    </row>
    <row r="41" spans="1:11" x14ac:dyDescent="0.25">
      <c r="A41">
        <v>59</v>
      </c>
      <c r="B41" t="s">
        <v>30</v>
      </c>
      <c r="C41">
        <v>18.68045</v>
      </c>
      <c r="E41">
        <v>61.686810000000001</v>
      </c>
      <c r="H41">
        <v>5.7467969999999999</v>
      </c>
      <c r="I41">
        <v>0.400343</v>
      </c>
      <c r="J41">
        <v>0.29119699999999998</v>
      </c>
      <c r="K41">
        <v>86.805599999999998</v>
      </c>
    </row>
    <row r="42" spans="1:11" x14ac:dyDescent="0.25">
      <c r="A42">
        <v>60</v>
      </c>
      <c r="B42" t="s">
        <v>30</v>
      </c>
      <c r="C42">
        <v>18.97926</v>
      </c>
      <c r="E42">
        <v>60.7727</v>
      </c>
      <c r="H42">
        <v>5.6682920000000001</v>
      </c>
      <c r="I42">
        <v>0.59031400000000001</v>
      </c>
      <c r="J42">
        <v>0.41310000000000002</v>
      </c>
      <c r="K42">
        <v>86.423670000000001</v>
      </c>
    </row>
    <row r="43" spans="1:11" x14ac:dyDescent="0.25">
      <c r="A43">
        <v>61</v>
      </c>
      <c r="B43" t="s">
        <v>31</v>
      </c>
      <c r="C43">
        <v>16.808489999999999</v>
      </c>
      <c r="E43">
        <v>63.791400000000003</v>
      </c>
      <c r="H43">
        <v>5.928566</v>
      </c>
      <c r="I43">
        <v>1.2827930000000001</v>
      </c>
      <c r="J43">
        <v>1.1E-5</v>
      </c>
      <c r="K43">
        <v>87.811260000000004</v>
      </c>
    </row>
    <row r="44" spans="1:11" x14ac:dyDescent="0.25">
      <c r="A44">
        <v>62</v>
      </c>
      <c r="B44" t="s">
        <v>31</v>
      </c>
      <c r="C44">
        <v>17.82377</v>
      </c>
      <c r="E44">
        <v>62.202640000000002</v>
      </c>
      <c r="H44">
        <v>5.8622329999999998</v>
      </c>
      <c r="I44">
        <v>1.401068</v>
      </c>
      <c r="J44">
        <v>1.1E-5</v>
      </c>
      <c r="K44">
        <v>87.289720000000003</v>
      </c>
    </row>
    <row r="45" spans="1:11" x14ac:dyDescent="0.25">
      <c r="A45">
        <v>63</v>
      </c>
      <c r="B45" t="s">
        <v>31</v>
      </c>
      <c r="C45">
        <v>17.571819999999999</v>
      </c>
      <c r="E45">
        <v>63.257640000000002</v>
      </c>
      <c r="H45">
        <v>5.9010689999999997</v>
      </c>
      <c r="I45">
        <v>1.2018180000000001</v>
      </c>
      <c r="J45">
        <v>1.1E-5</v>
      </c>
      <c r="K45">
        <v>87.932370000000006</v>
      </c>
    </row>
    <row r="46" spans="1:11" x14ac:dyDescent="0.25">
      <c r="A46">
        <v>64</v>
      </c>
      <c r="B46" t="s">
        <v>31</v>
      </c>
      <c r="C46">
        <v>17.384989999999998</v>
      </c>
      <c r="E46">
        <v>63.689810000000001</v>
      </c>
      <c r="H46">
        <v>5.9415870000000002</v>
      </c>
      <c r="I46">
        <v>1.310119</v>
      </c>
      <c r="J46">
        <v>1.1E-5</v>
      </c>
      <c r="K46">
        <v>88.326520000000002</v>
      </c>
    </row>
    <row r="47" spans="1:11" x14ac:dyDescent="0.25">
      <c r="A47">
        <v>65</v>
      </c>
      <c r="B47" t="s">
        <v>31</v>
      </c>
      <c r="C47">
        <v>17.728870000000001</v>
      </c>
      <c r="E47">
        <v>63.337589999999999</v>
      </c>
      <c r="H47">
        <v>5.8371550000000001</v>
      </c>
      <c r="I47">
        <v>1.112239</v>
      </c>
      <c r="J47">
        <v>1.1E-5</v>
      </c>
      <c r="K47">
        <v>88.015870000000007</v>
      </c>
    </row>
    <row r="48" spans="1:11" x14ac:dyDescent="0.25">
      <c r="A48">
        <v>66</v>
      </c>
      <c r="B48" t="s">
        <v>31</v>
      </c>
      <c r="C48">
        <v>17.585760000000001</v>
      </c>
      <c r="E48">
        <v>63.003509999999999</v>
      </c>
      <c r="H48">
        <v>5.7818259999999997</v>
      </c>
      <c r="I48">
        <v>0.99927699999999997</v>
      </c>
      <c r="J48">
        <v>1.1E-5</v>
      </c>
      <c r="K48">
        <v>87.370379999999997</v>
      </c>
    </row>
    <row r="49" spans="1:11" x14ac:dyDescent="0.25">
      <c r="A49">
        <v>67</v>
      </c>
      <c r="B49" t="s">
        <v>31</v>
      </c>
      <c r="C49">
        <v>17.221830000000001</v>
      </c>
      <c r="E49">
        <v>61.831899999999997</v>
      </c>
      <c r="H49">
        <v>5.8491660000000003</v>
      </c>
      <c r="I49">
        <v>1.2727740000000001</v>
      </c>
      <c r="J49">
        <v>1.1E-5</v>
      </c>
      <c r="K49">
        <v>86.175690000000003</v>
      </c>
    </row>
    <row r="50" spans="1:11" x14ac:dyDescent="0.25">
      <c r="A50">
        <v>68</v>
      </c>
      <c r="B50" t="s">
        <v>31</v>
      </c>
      <c r="C50">
        <v>17.53914</v>
      </c>
      <c r="E50">
        <v>63.399590000000003</v>
      </c>
      <c r="H50">
        <v>5.6912779999999996</v>
      </c>
      <c r="I50">
        <v>1.3633869999999999</v>
      </c>
      <c r="J50">
        <v>1.1E-5</v>
      </c>
      <c r="K50">
        <v>87.99342</v>
      </c>
    </row>
    <row r="51" spans="1:11" x14ac:dyDescent="0.25">
      <c r="A51">
        <v>69</v>
      </c>
      <c r="B51" t="s">
        <v>31</v>
      </c>
      <c r="C51">
        <v>17.283390000000001</v>
      </c>
      <c r="E51">
        <v>64.157830000000004</v>
      </c>
      <c r="H51">
        <v>5.8717319999999997</v>
      </c>
      <c r="I51">
        <v>1.281936</v>
      </c>
      <c r="J51">
        <v>1.1E-5</v>
      </c>
      <c r="K51">
        <v>88.594899999999996</v>
      </c>
    </row>
    <row r="52" spans="1:11" x14ac:dyDescent="0.25">
      <c r="A52">
        <v>70</v>
      </c>
      <c r="B52" t="s">
        <v>31</v>
      </c>
      <c r="C52">
        <v>17.151299999999999</v>
      </c>
      <c r="E52">
        <v>63.791370000000001</v>
      </c>
      <c r="H52">
        <v>5.9535910000000003</v>
      </c>
      <c r="I52">
        <v>1.32307</v>
      </c>
      <c r="J52">
        <v>1.1E-5</v>
      </c>
      <c r="K52">
        <v>88.219350000000006</v>
      </c>
    </row>
    <row r="53" spans="1:11" x14ac:dyDescent="0.25">
      <c r="A53">
        <v>71</v>
      </c>
      <c r="B53" t="s">
        <v>31</v>
      </c>
      <c r="C53">
        <v>17.800160000000002</v>
      </c>
      <c r="E53">
        <v>65.757419999999996</v>
      </c>
      <c r="H53">
        <v>6.1531200000000004</v>
      </c>
      <c r="I53">
        <v>1.167683</v>
      </c>
      <c r="J53">
        <v>1.1E-5</v>
      </c>
      <c r="K53">
        <v>90.878389999999996</v>
      </c>
    </row>
    <row r="54" spans="1:11" x14ac:dyDescent="0.25">
      <c r="A54">
        <v>72</v>
      </c>
      <c r="B54" t="s">
        <v>31</v>
      </c>
      <c r="C54">
        <v>17.672180000000001</v>
      </c>
      <c r="E54">
        <v>63.754539999999999</v>
      </c>
      <c r="H54">
        <v>6.251525</v>
      </c>
      <c r="I54">
        <v>1.35568</v>
      </c>
      <c r="J54">
        <v>1.1E-5</v>
      </c>
      <c r="K54">
        <v>89.033929999999998</v>
      </c>
    </row>
    <row r="55" spans="1:11" x14ac:dyDescent="0.25">
      <c r="A55">
        <v>73</v>
      </c>
      <c r="B55" t="s">
        <v>31</v>
      </c>
      <c r="C55">
        <v>17.438569999999999</v>
      </c>
      <c r="E55">
        <v>64.574809999999999</v>
      </c>
      <c r="H55">
        <v>5.8399910000000004</v>
      </c>
      <c r="I55">
        <v>1.4145270000000001</v>
      </c>
      <c r="J55">
        <v>1.1E-5</v>
      </c>
      <c r="K55">
        <v>89.267910000000001</v>
      </c>
    </row>
    <row r="56" spans="1:11" x14ac:dyDescent="0.25">
      <c r="A56">
        <v>74</v>
      </c>
      <c r="B56" t="s">
        <v>31</v>
      </c>
      <c r="C56">
        <v>17.458400000000001</v>
      </c>
      <c r="E56">
        <v>64.311520000000002</v>
      </c>
      <c r="H56">
        <v>5.9691729999999996</v>
      </c>
      <c r="I56">
        <v>1.334487</v>
      </c>
      <c r="J56">
        <v>1.6624E-2</v>
      </c>
      <c r="K56">
        <v>89.090209999999999</v>
      </c>
    </row>
    <row r="57" spans="1:11" x14ac:dyDescent="0.25">
      <c r="A57">
        <v>75</v>
      </c>
      <c r="B57" t="s">
        <v>31</v>
      </c>
      <c r="C57">
        <v>17.90314</v>
      </c>
      <c r="E57">
        <v>63.249890000000001</v>
      </c>
      <c r="H57">
        <v>5.8081560000000003</v>
      </c>
      <c r="I57">
        <v>1.1532640000000001</v>
      </c>
      <c r="J57">
        <v>1.1E-5</v>
      </c>
      <c r="K57">
        <v>88.114459999999994</v>
      </c>
    </row>
    <row r="58" spans="1:11" x14ac:dyDescent="0.25">
      <c r="A58">
        <v>76</v>
      </c>
      <c r="B58" t="s">
        <v>31</v>
      </c>
      <c r="C58">
        <v>18.552869999999999</v>
      </c>
      <c r="E58">
        <v>64.628299999999996</v>
      </c>
      <c r="H58">
        <v>5.8690100000000003</v>
      </c>
      <c r="I58">
        <v>1.5621100000000001</v>
      </c>
      <c r="J58">
        <v>1.1E-5</v>
      </c>
      <c r="K58">
        <v>90.612309999999994</v>
      </c>
    </row>
    <row r="59" spans="1:11" x14ac:dyDescent="0.25">
      <c r="A59">
        <v>77</v>
      </c>
      <c r="B59" t="s">
        <v>31</v>
      </c>
      <c r="C59">
        <v>17.546320000000001</v>
      </c>
      <c r="E59">
        <v>62.220100000000002</v>
      </c>
      <c r="H59">
        <v>5.8158580000000004</v>
      </c>
      <c r="I59">
        <v>1.4740219999999999</v>
      </c>
      <c r="J59">
        <v>1.1E-5</v>
      </c>
      <c r="K59">
        <v>87.056309999999996</v>
      </c>
    </row>
    <row r="60" spans="1:11" x14ac:dyDescent="0.25">
      <c r="A60">
        <v>78</v>
      </c>
      <c r="B60" t="s">
        <v>31</v>
      </c>
      <c r="C60">
        <v>17.20814</v>
      </c>
      <c r="E60">
        <v>64.76979</v>
      </c>
      <c r="H60">
        <v>6.0242760000000004</v>
      </c>
      <c r="I60">
        <v>1.1032580000000001</v>
      </c>
      <c r="J60">
        <v>1.1E-5</v>
      </c>
      <c r="K60">
        <v>89.10548</v>
      </c>
    </row>
    <row r="61" spans="1:11" x14ac:dyDescent="0.25">
      <c r="A61">
        <v>79</v>
      </c>
      <c r="B61" t="s">
        <v>31</v>
      </c>
      <c r="C61">
        <v>18.24166</v>
      </c>
      <c r="E61">
        <v>64.097470000000001</v>
      </c>
      <c r="H61">
        <v>6.33277</v>
      </c>
      <c r="I61">
        <v>0.99101399999999995</v>
      </c>
      <c r="J61">
        <v>1.1E-5</v>
      </c>
      <c r="K61">
        <v>89.66292</v>
      </c>
    </row>
    <row r="62" spans="1:11" x14ac:dyDescent="0.25">
      <c r="A62">
        <v>80</v>
      </c>
      <c r="B62" t="s">
        <v>32</v>
      </c>
      <c r="C62">
        <v>16.73743</v>
      </c>
      <c r="E62">
        <v>62.928370000000001</v>
      </c>
      <c r="H62">
        <v>5.8760500000000002</v>
      </c>
      <c r="I62">
        <v>1.1927000000000001</v>
      </c>
      <c r="J62">
        <v>1.6633999999999999E-2</v>
      </c>
      <c r="K62">
        <v>86.751189999999994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7"/>
    </sheetView>
  </sheetViews>
  <sheetFormatPr defaultRowHeight="15" x14ac:dyDescent="0.25"/>
  <sheetData>
    <row r="1" spans="1:6" x14ac:dyDescent="0.25">
      <c r="A1">
        <v>28</v>
      </c>
      <c r="B1" t="s">
        <v>28</v>
      </c>
      <c r="C1">
        <v>12.698539999999999</v>
      </c>
      <c r="D1">
        <v>30.69774</v>
      </c>
      <c r="E1">
        <v>48.008270000000003</v>
      </c>
      <c r="F1">
        <v>91.404560000000004</v>
      </c>
    </row>
    <row r="2" spans="1:6" x14ac:dyDescent="0.25">
      <c r="A2">
        <v>31</v>
      </c>
      <c r="B2" t="s">
        <v>28</v>
      </c>
      <c r="C2">
        <v>12.47034</v>
      </c>
      <c r="D2">
        <v>30.058769999999999</v>
      </c>
      <c r="E2">
        <v>49.387630000000001</v>
      </c>
      <c r="F2">
        <v>91.916730000000001</v>
      </c>
    </row>
    <row r="3" spans="1:6" x14ac:dyDescent="0.25">
      <c r="A3">
        <v>34</v>
      </c>
      <c r="B3" t="s">
        <v>28</v>
      </c>
      <c r="C3">
        <v>12.83465</v>
      </c>
      <c r="D3">
        <v>29.80809</v>
      </c>
      <c r="E3">
        <v>49.111370000000001</v>
      </c>
      <c r="F3">
        <v>91.754109999999997</v>
      </c>
    </row>
    <row r="4" spans="1:6" x14ac:dyDescent="0.25">
      <c r="A4">
        <v>26</v>
      </c>
      <c r="B4" t="s">
        <v>28</v>
      </c>
      <c r="C4">
        <v>13.347429999999999</v>
      </c>
      <c r="D4">
        <v>29.480039999999999</v>
      </c>
      <c r="E4">
        <v>49.373049999999999</v>
      </c>
      <c r="F4">
        <v>92.200519999999997</v>
      </c>
    </row>
    <row r="5" spans="1:6" x14ac:dyDescent="0.25">
      <c r="A5">
        <v>32</v>
      </c>
      <c r="B5" t="s">
        <v>28</v>
      </c>
      <c r="C5">
        <v>12.729559999999999</v>
      </c>
      <c r="D5">
        <v>30.045439999999999</v>
      </c>
      <c r="E5">
        <v>49.277819999999998</v>
      </c>
      <c r="F5">
        <v>92.052819999999997</v>
      </c>
    </row>
    <row r="6" spans="1:6" x14ac:dyDescent="0.25">
      <c r="A6">
        <v>36</v>
      </c>
      <c r="B6" t="s">
        <v>28</v>
      </c>
      <c r="C6">
        <v>12.85995</v>
      </c>
      <c r="D6">
        <v>30.20478</v>
      </c>
      <c r="E6">
        <v>49.152369999999998</v>
      </c>
      <c r="F6">
        <v>92.217100000000002</v>
      </c>
    </row>
    <row r="7" spans="1:6" x14ac:dyDescent="0.25">
      <c r="A7">
        <v>38</v>
      </c>
      <c r="B7" t="s">
        <v>28</v>
      </c>
      <c r="C7">
        <v>13.262790000000001</v>
      </c>
      <c r="D7">
        <v>29.855920000000001</v>
      </c>
      <c r="E7">
        <v>48.911099999999998</v>
      </c>
      <c r="F7">
        <v>92.029809999999998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2012-08-17T18:55:28Z</dcterms:created>
  <dcterms:modified xsi:type="dcterms:W3CDTF">2013-07-03T20:27:40Z</dcterms:modified>
</cp:coreProperties>
</file>