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915" yWindow="-255" windowWidth="11220" windowHeight="9825"/>
  </bookViews>
  <sheets>
    <sheet name="R100209" sheetId="3" r:id="rId1"/>
  </sheets>
  <calcPr calcId="125725"/>
</workbook>
</file>

<file path=xl/calcChain.xml><?xml version="1.0" encoding="utf-8"?>
<calcChain xmlns="http://schemas.openxmlformats.org/spreadsheetml/2006/main">
  <c r="F24" i="3"/>
  <c r="E24"/>
  <c r="E18"/>
  <c r="F18"/>
  <c r="G18"/>
  <c r="H18"/>
  <c r="I18"/>
  <c r="J18"/>
  <c r="K18"/>
  <c r="L18"/>
  <c r="D18"/>
  <c r="E17"/>
  <c r="C26" s="1"/>
  <c r="E26" s="1"/>
  <c r="F26" s="1"/>
  <c r="F17"/>
  <c r="G17"/>
  <c r="H17"/>
  <c r="I17"/>
  <c r="C27" s="1"/>
  <c r="E27" s="1"/>
  <c r="F27" s="1"/>
  <c r="J17"/>
  <c r="K17"/>
  <c r="L17"/>
  <c r="D17"/>
  <c r="C30"/>
  <c r="E30" s="1"/>
  <c r="F30" s="1"/>
  <c r="F28"/>
  <c r="E28"/>
  <c r="E29"/>
  <c r="F29" s="1"/>
  <c r="C23" l="1"/>
  <c r="E23" s="1"/>
  <c r="F23" s="1"/>
  <c r="C22"/>
  <c r="E22" s="1"/>
  <c r="F22" s="1"/>
  <c r="C25"/>
  <c r="E25" s="1"/>
  <c r="F25" s="1"/>
  <c r="F31" l="1"/>
  <c r="D36" s="1"/>
  <c r="G24" s="1"/>
  <c r="H24" s="1"/>
  <c r="C31"/>
  <c r="G25" l="1"/>
  <c r="H25" s="1"/>
  <c r="G22"/>
  <c r="H22" s="1"/>
  <c r="G23"/>
  <c r="H23" s="1"/>
  <c r="G26"/>
  <c r="H26" s="1"/>
  <c r="G29"/>
  <c r="H29" s="1"/>
  <c r="G27"/>
  <c r="H27" s="1"/>
  <c r="G30"/>
  <c r="H30" s="1"/>
  <c r="G28"/>
  <c r="H28" s="1"/>
</calcChain>
</file>

<file path=xl/sharedStrings.xml><?xml version="1.0" encoding="utf-8"?>
<sst xmlns="http://schemas.openxmlformats.org/spreadsheetml/2006/main" count="61" uniqueCount="42">
  <si>
    <t>Oxide</t>
  </si>
  <si>
    <t>Al2O3</t>
  </si>
  <si>
    <t>MgO</t>
  </si>
  <si>
    <t>CaO</t>
  </si>
  <si>
    <t>P2O5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</si>
  <si>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</si>
  <si>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</si>
  <si>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</si>
  <si>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</si>
  <si>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</si>
  <si>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</si>
  <si>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</si>
  <si>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</si>
  <si>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</si>
  <si>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</si>
  <si>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</si>
  <si>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</si>
  <si>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</si>
  <si>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</si>
  <si>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</si>
  <si>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</si>
  <si>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</si>
  <si>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</si>
  <si>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</si>
  <si>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</si>
  <si>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</si>
  <si>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MnO</t>
  </si>
  <si>
    <t>SiO2</t>
  </si>
  <si>
    <t>FeO</t>
  </si>
  <si>
    <t>ZnO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</si>
  <si>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</si>
  <si>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</si>
  <si>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</si>
  <si>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</si>
  <si>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</si>
  <si>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</si>
  <si>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</si>
  <si>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</si>
  <si>
    <t>R130690</t>
  </si>
  <si>
    <t>Phosphofrrite</t>
  </si>
  <si>
    <r>
      <t>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·3H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</si>
  <si>
    <r>
      <t>(Fe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2.04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0.03</t>
    </r>
    <r>
      <rPr>
        <sz val="14"/>
        <rFont val="Calibri"/>
        <family val="2"/>
        <scheme val="minor"/>
      </rPr>
      <t>Mn</t>
    </r>
    <r>
      <rPr>
        <vertAlign val="subscript"/>
        <sz val="14"/>
        <rFont val="Calibri"/>
        <family val="2"/>
        <scheme val="minor"/>
      </rPr>
      <t>0.84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4"/>
        <rFont val="Calibri"/>
        <family val="2"/>
        <scheme val="minor"/>
      </rPr>
      <t>=2.91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·3.08H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</si>
</sst>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vertAlign val="subscript"/>
      <sz val="14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5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2" fontId="0" fillId="0" borderId="2" xfId="0" applyNumberForma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C22" workbookViewId="0">
      <selection activeCell="G39" sqref="G39"/>
    </sheetView>
  </sheetViews>
  <sheetFormatPr baseColWidth="10" defaultRowHeight="15"/>
  <cols>
    <col min="1" max="2" width="11.42578125" style="12"/>
    <col min="3" max="3" width="13.85546875" style="12" customWidth="1"/>
    <col min="4" max="7" width="11.42578125" style="12"/>
    <col min="8" max="8" width="14" style="12" bestFit="1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2">
      <c r="A1" s="12" t="s">
        <v>38</v>
      </c>
      <c r="B1" s="12" t="s">
        <v>39</v>
      </c>
      <c r="D1" s="23"/>
    </row>
    <row r="3" spans="1:12">
      <c r="D3" s="12" t="s">
        <v>0</v>
      </c>
    </row>
    <row r="4" spans="1:12">
      <c r="B4" s="20" t="s">
        <v>6</v>
      </c>
      <c r="C4" s="20" t="s">
        <v>7</v>
      </c>
      <c r="D4" s="20" t="s">
        <v>27</v>
      </c>
      <c r="E4" s="20" t="s">
        <v>2</v>
      </c>
      <c r="F4" s="20" t="s">
        <v>1</v>
      </c>
      <c r="G4" s="20" t="s">
        <v>4</v>
      </c>
      <c r="H4" s="20" t="s">
        <v>26</v>
      </c>
      <c r="I4" s="20" t="s">
        <v>3</v>
      </c>
      <c r="J4" s="20" t="s">
        <v>28</v>
      </c>
      <c r="K4" s="20" t="s">
        <v>29</v>
      </c>
      <c r="L4" s="20" t="s">
        <v>5</v>
      </c>
    </row>
    <row r="5" spans="1:12">
      <c r="B5" s="7">
        <v>47</v>
      </c>
      <c r="C5" s="7" t="s">
        <v>38</v>
      </c>
      <c r="D5" s="7">
        <v>1.7821E-2</v>
      </c>
      <c r="E5" s="7">
        <v>0.265565</v>
      </c>
      <c r="F5" s="7">
        <v>6.0210000000000003E-3</v>
      </c>
      <c r="G5" s="7">
        <v>34.484470000000002</v>
      </c>
      <c r="H5" s="7">
        <v>14.397259999999999</v>
      </c>
      <c r="I5" s="7">
        <v>5.6690000000000004E-3</v>
      </c>
      <c r="J5" s="7">
        <v>35.810389999999998</v>
      </c>
      <c r="K5" s="7">
        <v>1.2E-5</v>
      </c>
      <c r="L5" s="7">
        <v>84.987219999999994</v>
      </c>
    </row>
    <row r="6" spans="1:12">
      <c r="B6" s="7">
        <v>48</v>
      </c>
      <c r="C6" s="7" t="s">
        <v>38</v>
      </c>
      <c r="D6" s="7">
        <v>1.4765E-2</v>
      </c>
      <c r="E6" s="7">
        <v>0.25164199999999998</v>
      </c>
      <c r="F6" s="7">
        <v>3.4870000000000001E-3</v>
      </c>
      <c r="G6" s="7">
        <v>34.59299</v>
      </c>
      <c r="H6" s="7">
        <v>14.44129</v>
      </c>
      <c r="I6" s="7">
        <v>9.7099999999999999E-3</v>
      </c>
      <c r="J6" s="7">
        <v>35.445509999999999</v>
      </c>
      <c r="K6" s="7">
        <v>2.6703000000000001E-2</v>
      </c>
      <c r="L6" s="7">
        <v>84.786100000000005</v>
      </c>
    </row>
    <row r="7" spans="1:12">
      <c r="B7" s="7">
        <v>49</v>
      </c>
      <c r="C7" s="7" t="s">
        <v>38</v>
      </c>
      <c r="D7" s="7">
        <v>2.4597000000000001E-2</v>
      </c>
      <c r="E7" s="7">
        <v>0.30993199999999999</v>
      </c>
      <c r="F7" s="7">
        <v>3.8170000000000001E-3</v>
      </c>
      <c r="G7" s="7">
        <v>34.462470000000003</v>
      </c>
      <c r="H7" s="7">
        <v>14.323510000000001</v>
      </c>
      <c r="I7" s="7">
        <v>3.5969999999999999E-3</v>
      </c>
      <c r="J7" s="7">
        <v>35.385469999999998</v>
      </c>
      <c r="K7" s="7">
        <v>1.2E-5</v>
      </c>
      <c r="L7" s="7">
        <v>84.513400000000004</v>
      </c>
    </row>
    <row r="8" spans="1:12">
      <c r="B8" s="7">
        <v>50</v>
      </c>
      <c r="C8" s="7" t="s">
        <v>38</v>
      </c>
      <c r="D8" s="7">
        <v>2.2048000000000002E-2</v>
      </c>
      <c r="E8" s="7">
        <v>0.31526500000000002</v>
      </c>
      <c r="F8" s="7">
        <v>1.9000000000000001E-5</v>
      </c>
      <c r="G8" s="7">
        <v>34.830710000000003</v>
      </c>
      <c r="H8" s="7">
        <v>14.180160000000001</v>
      </c>
      <c r="I8" s="7">
        <v>7.4799999999999997E-4</v>
      </c>
      <c r="J8" s="7">
        <v>35.886279999999999</v>
      </c>
      <c r="K8" s="7">
        <v>1.2E-5</v>
      </c>
      <c r="L8" s="7">
        <v>85.235249999999994</v>
      </c>
    </row>
    <row r="9" spans="1:12">
      <c r="B9" s="7">
        <v>51</v>
      </c>
      <c r="C9" s="7" t="s">
        <v>38</v>
      </c>
      <c r="D9" s="7">
        <v>3.7359999999999997E-2</v>
      </c>
      <c r="E9" s="7">
        <v>0.31922099999999998</v>
      </c>
      <c r="F9" s="7">
        <v>1.3006999999999999E-2</v>
      </c>
      <c r="G9" s="7">
        <v>34.623330000000003</v>
      </c>
      <c r="H9" s="7">
        <v>14.77481</v>
      </c>
      <c r="I9" s="7">
        <v>1.3450000000000001E-3</v>
      </c>
      <c r="J9" s="7">
        <v>35.403550000000003</v>
      </c>
      <c r="K9" s="7">
        <v>1.2E-5</v>
      </c>
      <c r="L9" s="7">
        <v>85.172619999999995</v>
      </c>
    </row>
    <row r="10" spans="1:12">
      <c r="B10" s="7">
        <v>53</v>
      </c>
      <c r="C10" s="7" t="s">
        <v>38</v>
      </c>
      <c r="D10" s="7">
        <v>2.7911999999999999E-2</v>
      </c>
      <c r="E10" s="7">
        <v>0.30217899999999998</v>
      </c>
      <c r="F10" s="7">
        <v>7.6229999999999996E-3</v>
      </c>
      <c r="G10" s="7">
        <v>34.543579999999999</v>
      </c>
      <c r="H10" s="7">
        <v>14.68807</v>
      </c>
      <c r="I10" s="7">
        <v>1.4E-5</v>
      </c>
      <c r="J10" s="7">
        <v>35.387230000000002</v>
      </c>
      <c r="K10" s="7">
        <v>1.5117E-2</v>
      </c>
      <c r="L10" s="7">
        <v>84.971720000000005</v>
      </c>
    </row>
    <row r="11" spans="1:12">
      <c r="B11" s="7">
        <v>54</v>
      </c>
      <c r="C11" s="7" t="s">
        <v>38</v>
      </c>
      <c r="D11" s="7">
        <v>1.2515E-2</v>
      </c>
      <c r="E11" s="7">
        <v>0.29040300000000002</v>
      </c>
      <c r="F11" s="7">
        <v>1.9000000000000001E-5</v>
      </c>
      <c r="G11" s="7">
        <v>34.588459999999998</v>
      </c>
      <c r="H11" s="7">
        <v>14.807029999999999</v>
      </c>
      <c r="I11" s="7">
        <v>1.4E-5</v>
      </c>
      <c r="J11" s="7">
        <v>35.590310000000002</v>
      </c>
      <c r="K11" s="7">
        <v>5.79E-2</v>
      </c>
      <c r="L11" s="7">
        <v>85.346649999999997</v>
      </c>
    </row>
    <row r="12" spans="1:12">
      <c r="B12" s="7">
        <v>55</v>
      </c>
      <c r="C12" s="7" t="s">
        <v>38</v>
      </c>
      <c r="D12" s="7">
        <v>3.1884000000000003E-2</v>
      </c>
      <c r="E12" s="7">
        <v>0.27855600000000003</v>
      </c>
      <c r="F12" s="7">
        <v>1.9000000000000001E-5</v>
      </c>
      <c r="G12" s="7">
        <v>34.803570000000001</v>
      </c>
      <c r="H12" s="7">
        <v>14.199020000000001</v>
      </c>
      <c r="I12" s="7">
        <v>1.4710000000000001E-2</v>
      </c>
      <c r="J12" s="7">
        <v>35.538040000000002</v>
      </c>
      <c r="K12" s="7">
        <v>1.9827000000000001E-2</v>
      </c>
      <c r="L12" s="7">
        <v>84.885620000000003</v>
      </c>
    </row>
    <row r="13" spans="1:12">
      <c r="B13" s="7">
        <v>56</v>
      </c>
      <c r="C13" s="7" t="s">
        <v>38</v>
      </c>
      <c r="D13" s="7">
        <v>7.2630000000000004E-3</v>
      </c>
      <c r="E13" s="7">
        <v>0.28969099999999998</v>
      </c>
      <c r="F13" s="7">
        <v>1.9000000000000001E-5</v>
      </c>
      <c r="G13" s="7">
        <v>34.382550000000002</v>
      </c>
      <c r="H13" s="7">
        <v>14.25938</v>
      </c>
      <c r="I13" s="7">
        <v>1.1975E-2</v>
      </c>
      <c r="J13" s="7">
        <v>35.652340000000002</v>
      </c>
      <c r="K13" s="7">
        <v>1.2E-5</v>
      </c>
      <c r="L13" s="7">
        <v>84.603229999999996</v>
      </c>
    </row>
    <row r="14" spans="1:12">
      <c r="B14" s="7">
        <v>58</v>
      </c>
      <c r="C14" s="7" t="s">
        <v>38</v>
      </c>
      <c r="D14" s="7">
        <v>2.2898000000000002E-2</v>
      </c>
      <c r="E14" s="7">
        <v>0.28923599999999999</v>
      </c>
      <c r="F14" s="7">
        <v>1.9000000000000001E-5</v>
      </c>
      <c r="G14" s="7">
        <v>34.28031</v>
      </c>
      <c r="H14" s="7">
        <v>14.553240000000001</v>
      </c>
      <c r="I14" s="7">
        <v>3.4399999999999999E-3</v>
      </c>
      <c r="J14" s="7">
        <v>35.505980000000001</v>
      </c>
      <c r="K14" s="7">
        <v>1.2E-5</v>
      </c>
      <c r="L14" s="7">
        <v>84.65513</v>
      </c>
    </row>
    <row r="15" spans="1:12">
      <c r="B15" s="7">
        <v>59</v>
      </c>
      <c r="C15" s="7" t="s">
        <v>38</v>
      </c>
      <c r="D15" s="7">
        <v>2.2308999999999999E-2</v>
      </c>
      <c r="E15" s="7">
        <v>0.27239000000000002</v>
      </c>
      <c r="F15" s="7">
        <v>8.8839999999999995E-3</v>
      </c>
      <c r="G15" s="7">
        <v>34.634920000000001</v>
      </c>
      <c r="H15" s="7">
        <v>14.462569999999999</v>
      </c>
      <c r="I15" s="7">
        <v>1.4506E-2</v>
      </c>
      <c r="J15" s="7">
        <v>35.485500000000002</v>
      </c>
      <c r="K15" s="7">
        <v>1.2E-5</v>
      </c>
      <c r="L15" s="7">
        <v>84.901079999999993</v>
      </c>
    </row>
    <row r="16" spans="1:12" ht="15.75" thickBot="1">
      <c r="B16" s="7">
        <v>60</v>
      </c>
      <c r="C16" s="7" t="s">
        <v>38</v>
      </c>
      <c r="D16" s="7">
        <v>2.7237999999999998E-2</v>
      </c>
      <c r="E16" s="7">
        <v>0.27855200000000002</v>
      </c>
      <c r="F16" s="7">
        <v>6.6420000000000003E-3</v>
      </c>
      <c r="G16" s="7">
        <v>34.303420000000003</v>
      </c>
      <c r="H16" s="7">
        <v>14.30317</v>
      </c>
      <c r="I16" s="7">
        <v>1.1915E-2</v>
      </c>
      <c r="J16" s="7">
        <v>35.508000000000003</v>
      </c>
      <c r="K16" s="7">
        <v>6.9449999999999998E-3</v>
      </c>
      <c r="L16" s="7">
        <v>84.445880000000002</v>
      </c>
    </row>
    <row r="17" spans="2:12">
      <c r="B17" s="13" t="s">
        <v>8</v>
      </c>
      <c r="C17" s="14"/>
      <c r="D17" s="14">
        <f>AVERAGE(D5:D16)</f>
        <v>2.2384166666666663E-2</v>
      </c>
      <c r="E17" s="14">
        <f t="shared" ref="E17:L17" si="0">AVERAGE(E5:E16)</f>
        <v>0.28855266666666662</v>
      </c>
      <c r="F17" s="14">
        <f t="shared" si="0"/>
        <v>4.1313333333333323E-3</v>
      </c>
      <c r="G17" s="14">
        <f t="shared" si="0"/>
        <v>34.544231666666668</v>
      </c>
      <c r="H17" s="14">
        <f t="shared" si="0"/>
        <v>14.449125833333332</v>
      </c>
      <c r="I17" s="14">
        <f t="shared" si="0"/>
        <v>6.4702499999999994E-3</v>
      </c>
      <c r="J17" s="14">
        <f t="shared" si="0"/>
        <v>35.549883333333334</v>
      </c>
      <c r="K17" s="14">
        <f t="shared" si="0"/>
        <v>1.0548E-2</v>
      </c>
      <c r="L17" s="14">
        <f t="shared" si="0"/>
        <v>84.875324999999989</v>
      </c>
    </row>
    <row r="18" spans="2:12">
      <c r="B18" s="7" t="s">
        <v>9</v>
      </c>
      <c r="D18" s="12">
        <f>STDEV(D5:D16)</f>
        <v>8.4145042184566241E-3</v>
      </c>
      <c r="E18" s="12">
        <f t="shared" ref="E18:L18" si="1">STDEV(E5:E16)</f>
        <v>2.0569269577933397E-2</v>
      </c>
      <c r="F18" s="12">
        <f t="shared" si="1"/>
        <v>4.3536997919916224E-3</v>
      </c>
      <c r="G18" s="12">
        <f t="shared" si="1"/>
        <v>0.17377712088311351</v>
      </c>
      <c r="H18" s="12">
        <f t="shared" si="1"/>
        <v>0.21595734542916331</v>
      </c>
      <c r="I18" s="12">
        <f t="shared" si="1"/>
        <v>5.7474813159568211E-3</v>
      </c>
      <c r="J18" s="12">
        <f t="shared" si="1"/>
        <v>0.16150440671349683</v>
      </c>
      <c r="K18" s="12">
        <f t="shared" si="1"/>
        <v>1.7581509429459744E-2</v>
      </c>
      <c r="L18" s="12">
        <f t="shared" si="1"/>
        <v>0.28739499484791825</v>
      </c>
    </row>
    <row r="20" spans="2:12">
      <c r="J20" s="23"/>
    </row>
    <row r="21" spans="2:12" ht="15.75" thickBot="1">
      <c r="B21" s="1" t="s">
        <v>0</v>
      </c>
      <c r="C21" s="1" t="s">
        <v>10</v>
      </c>
      <c r="D21" s="1" t="s">
        <v>11</v>
      </c>
      <c r="E21" s="1" t="s">
        <v>12</v>
      </c>
      <c r="F21" s="1" t="s">
        <v>13</v>
      </c>
      <c r="G21" s="1" t="s">
        <v>14</v>
      </c>
      <c r="H21" s="1" t="s">
        <v>15</v>
      </c>
      <c r="I21" s="16"/>
    </row>
    <row r="22" spans="2:12">
      <c r="B22" s="21" t="s">
        <v>27</v>
      </c>
      <c r="C22" s="22">
        <f>D17</f>
        <v>2.2384166666666663E-2</v>
      </c>
      <c r="D22" s="22">
        <v>60.08</v>
      </c>
      <c r="E22" s="2">
        <f t="shared" ref="E22" si="2">C22/D22</f>
        <v>3.7257268086995113E-4</v>
      </c>
      <c r="F22" s="2">
        <f t="shared" ref="F22" si="3">2*E22</f>
        <v>7.4514536173990226E-4</v>
      </c>
      <c r="G22" s="2">
        <f>F22*$D$36</f>
        <v>3.0672997015161623E-3</v>
      </c>
      <c r="H22" s="22">
        <f t="shared" ref="H22" si="4">G22/2</f>
        <v>1.5336498507580812E-3</v>
      </c>
      <c r="I22" s="16"/>
    </row>
    <row r="23" spans="2:12" ht="15.75">
      <c r="B23" s="3" t="s">
        <v>16</v>
      </c>
      <c r="C23" s="4">
        <f>F17</f>
        <v>4.1313333333333323E-3</v>
      </c>
      <c r="D23" s="4">
        <v>101.94</v>
      </c>
      <c r="E23" s="3">
        <f t="shared" ref="E23:E30" si="5">C23/D23</f>
        <v>4.0527107448826095E-5</v>
      </c>
      <c r="F23" s="3">
        <f t="shared" ref="F23:F24" si="6">3*E23</f>
        <v>1.2158132234647829E-4</v>
      </c>
      <c r="G23" s="2">
        <f>F23*$D$36</f>
        <v>5.0047463607975256E-4</v>
      </c>
      <c r="H23" s="4">
        <f t="shared" ref="H23:H24" si="7">G23*2/3</f>
        <v>3.336497573865017E-4</v>
      </c>
      <c r="I23" s="17"/>
    </row>
    <row r="24" spans="2:12">
      <c r="B24" s="3" t="s">
        <v>28</v>
      </c>
      <c r="C24" s="4">
        <v>35.549999999999997</v>
      </c>
      <c r="D24" s="4">
        <v>71.849999999999994</v>
      </c>
      <c r="E24" s="3">
        <f t="shared" si="5"/>
        <v>0.49478079331941544</v>
      </c>
      <c r="F24" s="3">
        <f t="shared" ref="F24" si="8">E24*1</f>
        <v>0.49478079331941544</v>
      </c>
      <c r="G24" s="2">
        <f>F24*$D$36</f>
        <v>2.0367045915992903</v>
      </c>
      <c r="H24" s="4">
        <f t="shared" ref="H24" si="9">G24</f>
        <v>2.0367045915992903</v>
      </c>
      <c r="I24" s="17"/>
    </row>
    <row r="25" spans="2:12">
      <c r="B25" s="3" t="s">
        <v>26</v>
      </c>
      <c r="C25" s="4">
        <f>H17</f>
        <v>14.449125833333332</v>
      </c>
      <c r="D25" s="4">
        <v>70.94</v>
      </c>
      <c r="E25" s="3">
        <f t="shared" si="5"/>
        <v>0.20368093929141995</v>
      </c>
      <c r="F25" s="3">
        <f t="shared" ref="F25:F29" si="10">E25*1</f>
        <v>0.20368093929141995</v>
      </c>
      <c r="G25" s="2">
        <f t="shared" ref="G24:G30" si="11">F25*$D$36</f>
        <v>0.83842766307277528</v>
      </c>
      <c r="H25" s="4">
        <f t="shared" ref="H25:H28" si="12">G25</f>
        <v>0.83842766307277528</v>
      </c>
      <c r="I25" s="17"/>
    </row>
    <row r="26" spans="2:12">
      <c r="B26" s="3" t="s">
        <v>2</v>
      </c>
      <c r="C26" s="4">
        <f>E17</f>
        <v>0.28855266666666662</v>
      </c>
      <c r="D26" s="5">
        <v>40.311399999999999</v>
      </c>
      <c r="E26" s="3">
        <f t="shared" si="5"/>
        <v>7.1580909287860661E-3</v>
      </c>
      <c r="F26" s="3">
        <f t="shared" si="10"/>
        <v>7.1580909287860661E-3</v>
      </c>
      <c r="G26" s="2">
        <f t="shared" si="11"/>
        <v>2.9465405404959007E-2</v>
      </c>
      <c r="H26" s="4">
        <f t="shared" si="12"/>
        <v>2.9465405404959007E-2</v>
      </c>
      <c r="I26" s="17"/>
    </row>
    <row r="27" spans="2:12">
      <c r="B27" s="3" t="s">
        <v>3</v>
      </c>
      <c r="C27" s="4">
        <f>I17</f>
        <v>6.4702499999999994E-3</v>
      </c>
      <c r="D27" s="5">
        <v>56.08</v>
      </c>
      <c r="E27" s="3">
        <f t="shared" si="5"/>
        <v>1.1537535663338088E-4</v>
      </c>
      <c r="F27" s="3">
        <f t="shared" si="10"/>
        <v>1.1537535663338088E-4</v>
      </c>
      <c r="G27" s="2">
        <f>F27*$D$36</f>
        <v>4.7492853761789611E-4</v>
      </c>
      <c r="H27" s="4">
        <f t="shared" si="12"/>
        <v>4.7492853761789611E-4</v>
      </c>
      <c r="I27" s="17"/>
    </row>
    <row r="28" spans="2:12">
      <c r="B28" s="3" t="s">
        <v>29</v>
      </c>
      <c r="C28" s="4">
        <v>1.2999999999999999E-2</v>
      </c>
      <c r="D28" s="5">
        <v>81.38</v>
      </c>
      <c r="E28" s="3">
        <f t="shared" si="5"/>
        <v>1.5974440894568691E-4</v>
      </c>
      <c r="F28" s="3">
        <f t="shared" si="10"/>
        <v>1.5974440894568691E-4</v>
      </c>
      <c r="G28" s="2">
        <f t="shared" si="11"/>
        <v>6.5756831222015075E-4</v>
      </c>
      <c r="H28" s="4">
        <f t="shared" si="12"/>
        <v>6.5756831222015075E-4</v>
      </c>
      <c r="I28" s="17"/>
    </row>
    <row r="29" spans="2:12" ht="15.75">
      <c r="B29" s="3" t="s">
        <v>17</v>
      </c>
      <c r="C29" s="4">
        <v>13.5</v>
      </c>
      <c r="D29" s="5">
        <v>18.015000000000001</v>
      </c>
      <c r="E29" s="3">
        <f t="shared" si="5"/>
        <v>0.74937552039966693</v>
      </c>
      <c r="F29" s="3">
        <f t="shared" si="10"/>
        <v>0.74937552039966693</v>
      </c>
      <c r="G29" s="2">
        <f t="shared" si="11"/>
        <v>3.0847126320135962</v>
      </c>
      <c r="H29" s="4">
        <f t="shared" ref="H29" si="13">2*G29</f>
        <v>6.1694252640271925</v>
      </c>
      <c r="I29" s="17"/>
    </row>
    <row r="30" spans="2:12" ht="15.75">
      <c r="B30" s="3" t="s">
        <v>18</v>
      </c>
      <c r="C30" s="4">
        <f>G17</f>
        <v>34.544231666666668</v>
      </c>
      <c r="D30" s="4">
        <v>141.94</v>
      </c>
      <c r="E30" s="3">
        <f t="shared" si="5"/>
        <v>0.24337207035836741</v>
      </c>
      <c r="F30" s="3">
        <f>5*E30</f>
        <v>1.216860351791837</v>
      </c>
      <c r="G30" s="2">
        <f t="shared" si="11"/>
        <v>5.0090567364234611</v>
      </c>
      <c r="H30" s="4">
        <f>G30*2/5</f>
        <v>2.0036226945693842</v>
      </c>
      <c r="I30" s="18"/>
    </row>
    <row r="31" spans="2:12">
      <c r="B31" s="6" t="s">
        <v>19</v>
      </c>
      <c r="C31" s="15">
        <f>SUM(C23:C30)</f>
        <v>98.355511750000005</v>
      </c>
      <c r="D31" s="7"/>
      <c r="E31" s="7"/>
      <c r="F31" s="3">
        <f>SUM(F23:F30)</f>
        <v>2.6722523968190508</v>
      </c>
      <c r="G31" s="7"/>
      <c r="H31" s="7"/>
      <c r="I31" s="7"/>
    </row>
    <row r="34" spans="2:4">
      <c r="B34" s="9" t="s">
        <v>20</v>
      </c>
      <c r="C34" s="10"/>
      <c r="D34" s="11">
        <v>11</v>
      </c>
    </row>
    <row r="35" spans="2:4">
      <c r="B35" s="10"/>
      <c r="C35" s="10"/>
      <c r="D35" s="10"/>
    </row>
    <row r="36" spans="2:4">
      <c r="B36" s="10" t="s">
        <v>21</v>
      </c>
      <c r="C36" s="10"/>
      <c r="D36" s="10">
        <f>D34/F31</f>
        <v>4.1163776344981438</v>
      </c>
    </row>
    <row r="40" spans="2:4" ht="21.75">
      <c r="B40" s="8" t="s">
        <v>22</v>
      </c>
      <c r="C40" s="7"/>
      <c r="D40" s="19" t="s">
        <v>40</v>
      </c>
    </row>
    <row r="41" spans="2:4" ht="21.75">
      <c r="B41" s="8" t="s">
        <v>23</v>
      </c>
      <c r="C41" s="7"/>
      <c r="D41" s="19" t="s">
        <v>41</v>
      </c>
    </row>
    <row r="49" spans="1:4">
      <c r="A49" s="7" t="s">
        <v>30</v>
      </c>
      <c r="B49" s="7"/>
      <c r="C49" s="7"/>
      <c r="D49" s="7"/>
    </row>
    <row r="50" spans="1:4">
      <c r="A50" s="7" t="s">
        <v>24</v>
      </c>
    </row>
    <row r="52" spans="1:4">
      <c r="A52" s="7" t="s">
        <v>25</v>
      </c>
    </row>
    <row r="53" spans="1:4">
      <c r="A53" s="7" t="s">
        <v>31</v>
      </c>
    </row>
    <row r="54" spans="1:4">
      <c r="A54" s="7" t="s">
        <v>32</v>
      </c>
    </row>
    <row r="55" spans="1:4">
      <c r="A55" s="7" t="s">
        <v>33</v>
      </c>
    </row>
    <row r="56" spans="1:4">
      <c r="A56" s="7" t="s">
        <v>34</v>
      </c>
    </row>
    <row r="57" spans="1:4">
      <c r="A57" s="7" t="s">
        <v>35</v>
      </c>
    </row>
    <row r="58" spans="1:4">
      <c r="A58" s="7" t="s">
        <v>36</v>
      </c>
    </row>
    <row r="59" spans="1:4">
      <c r="A59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R100209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2013-05-31T00:23:49Z</cp:lastPrinted>
  <dcterms:created xsi:type="dcterms:W3CDTF">2013-02-13T18:48:10Z</dcterms:created>
  <dcterms:modified xsi:type="dcterms:W3CDTF">2014-04-26T16:23:25Z</dcterms:modified>
</cp:coreProperties>
</file>