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32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<sst xmlns="http://schemas.openxmlformats.org/spreadsheetml/2006/main" count="220" uniqueCount="67">
  <si>
    <t>polkanovite7007polkanovite7007polkanovite7007polkanovite7007polkanovite7007polkanovite7007polkanovite7007</t>
  </si>
  <si>
    <t>#3</t>
  </si>
  <si>
    <t>#4</t>
  </si>
  <si>
    <t>Ox</t>
  </si>
  <si>
    <t>Wt</t>
  </si>
  <si>
    <t>Percents</t>
  </si>
  <si>
    <t>Average</t>
  </si>
  <si>
    <t>Ni</t>
  </si>
  <si>
    <t>Cu</t>
  </si>
  <si>
    <t>As</t>
  </si>
  <si>
    <t>Pd</t>
  </si>
  <si>
    <t>Sb</t>
  </si>
  <si>
    <t>Ru</t>
  </si>
  <si>
    <t>Rh</t>
  </si>
  <si>
    <t>Os</t>
  </si>
  <si>
    <t>Ir</t>
  </si>
  <si>
    <t>Pt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</si>
  <si>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</si>
  <si>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</si>
  <si>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</si>
  <si>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</si>
  <si>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</si>
  <si>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</si>
  <si>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</si>
  <si>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</si>
  <si>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</si>
  <si>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</si>
  <si>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</si>
  <si>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as</t>
  </si>
  <si>
    <t>PET</t>
  </si>
  <si>
    <t>Lb</t>
  </si>
  <si>
    <t>pd</t>
  </si>
  <si>
    <t>sb_2</t>
  </si>
  <si>
    <t>ru</t>
  </si>
  <si>
    <t>rh</t>
  </si>
  <si>
    <t>Ma</t>
  </si>
  <si>
    <t>os</t>
  </si>
  <si>
    <t>LIF</t>
  </si>
  <si>
    <t>Ka</t>
  </si>
  <si>
    <t>ni_2</t>
  </si>
  <si>
    <t>chalcopy</t>
  </si>
  <si>
    <t>ir</t>
  </si>
  <si>
    <t>pt</t>
  </si>
  <si>
    <t>Sum</t>
  </si>
  <si>
    <r>
      <t>(Rh</t>
    </r>
    <r>
      <rPr>
        <vertAlign val="subscript"/>
        <sz val="14"/>
        <rFont val="Times New Roman"/>
        <family val="1"/>
      </rPr>
      <t>8.66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2.10</t>
    </r>
    <r>
      <rPr>
        <sz val="14"/>
        <rFont val="Times New Roman"/>
        <family val="1"/>
      </rPr>
      <t>Pd</t>
    </r>
    <r>
      <rPr>
        <vertAlign val="subscript"/>
        <sz val="14"/>
        <rFont val="Times New Roman"/>
        <family val="1"/>
      </rPr>
      <t>0.85</t>
    </r>
    <r>
      <rPr>
        <sz val="14"/>
        <rFont val="Times New Roman"/>
        <family val="1"/>
      </rPr>
      <t>Ru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Pt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Σ=12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7.00</t>
    </r>
  </si>
  <si>
    <t>Atom weights</t>
  </si>
  <si>
    <t>Atom proportions</t>
  </si>
  <si>
    <t>Atoms normalized for 19 apfu</t>
  </si>
  <si>
    <t>average</t>
  </si>
  <si>
    <t>stdev</t>
  </si>
  <si>
    <t>ideal</t>
  </si>
  <si>
    <t>measured</t>
  </si>
  <si>
    <r>
      <t>Rh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7</t>
    </r>
  </si>
  <si>
    <t>#8</t>
  </si>
  <si>
    <t>#9</t>
  </si>
  <si>
    <t>Fe</t>
  </si>
  <si>
    <t>not in the wds scan</t>
  </si>
  <si>
    <r>
      <t>Pt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FeCu</t>
    </r>
  </si>
  <si>
    <t>tulameenite</t>
  </si>
  <si>
    <t>fe_2</t>
  </si>
  <si>
    <t>grey incl in polkanovite70076</t>
  </si>
  <si>
    <t>dark phase in the BS picture</t>
  </si>
  <si>
    <t>Atoms normalized to 4 apfu</t>
  </si>
  <si>
    <t>polkanovite</t>
  </si>
  <si>
    <t>in formula, renormalized for each site</t>
  </si>
  <si>
    <t>trace</t>
  </si>
  <si>
    <r>
      <t>(Pt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Ir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Rh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(Fe</t>
    </r>
    <r>
      <rPr>
        <vertAlign val="subscript"/>
        <sz val="14"/>
        <rFont val="Times New Roman"/>
        <family val="1"/>
      </rPr>
      <t>0.74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1.00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</si>
</sst>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"/>
    <numFmt numFmtId="167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b/>
      <sz val="10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workbookViewId="0" topLeftCell="A1">
      <selection activeCell="K8" sqref="K8"/>
    </sheetView>
  </sheetViews>
  <sheetFormatPr defaultColWidth="9.00390625" defaultRowHeight="13.5"/>
  <cols>
    <col min="1" max="1" width="5.25390625" style="7" customWidth="1"/>
    <col min="2" max="3" width="5.25390625" style="1" customWidth="1"/>
    <col min="4" max="4" width="9.375" style="1" customWidth="1"/>
    <col min="5" max="16384" width="5.25390625" style="1" customWidth="1"/>
  </cols>
  <sheetData>
    <row r="1" ht="12.75">
      <c r="B1" s="1" t="s">
        <v>0</v>
      </c>
    </row>
    <row r="2" spans="1:4" ht="12.75">
      <c r="A2" s="9" t="s">
        <v>61</v>
      </c>
      <c r="B2" s="9"/>
      <c r="C2" s="9"/>
      <c r="D2" s="9"/>
    </row>
    <row r="3" spans="2:3" ht="12.75">
      <c r="B3" s="1" t="s">
        <v>1</v>
      </c>
      <c r="C3" s="1" t="s">
        <v>2</v>
      </c>
    </row>
    <row r="4" spans="1:6" ht="12.75">
      <c r="A4" s="7" t="s">
        <v>3</v>
      </c>
      <c r="B4" s="1" t="s">
        <v>5</v>
      </c>
      <c r="C4" s="1" t="s">
        <v>6</v>
      </c>
      <c r="E4" s="1" t="s">
        <v>48</v>
      </c>
      <c r="F4" s="1" t="s">
        <v>49</v>
      </c>
    </row>
    <row r="5" spans="1:17" ht="12.75">
      <c r="A5" s="7" t="s">
        <v>13</v>
      </c>
      <c r="B5" s="2">
        <v>52.97</v>
      </c>
      <c r="C5" s="2">
        <v>52.26</v>
      </c>
      <c r="D5" s="2"/>
      <c r="E5" s="2">
        <f>AVERAGE(B5:C5)</f>
        <v>52.614999999999995</v>
      </c>
      <c r="F5" s="2">
        <f>STDEV(B5:C5)</f>
        <v>0.5020458146434081</v>
      </c>
      <c r="G5" s="2"/>
      <c r="H5" s="2"/>
      <c r="I5" s="2"/>
      <c r="J5" s="2"/>
      <c r="K5" s="2"/>
      <c r="L5" s="2"/>
      <c r="M5" s="2"/>
      <c r="N5" s="2"/>
      <c r="O5" s="2"/>
      <c r="P5" s="3"/>
      <c r="Q5" s="3"/>
    </row>
    <row r="6" spans="1:17" ht="12.75">
      <c r="A6" s="7" t="s">
        <v>9</v>
      </c>
      <c r="B6" s="2">
        <v>31.56</v>
      </c>
      <c r="C6" s="2">
        <v>31.24</v>
      </c>
      <c r="D6" s="2"/>
      <c r="E6" s="2">
        <f aca="true" t="shared" si="0" ref="E6:E52">AVERAGE(B6:C6)</f>
        <v>31.4</v>
      </c>
      <c r="F6" s="2">
        <f aca="true" t="shared" si="1" ref="F6:F52">STDEV(B6:C6)</f>
        <v>0.22627416997943153</v>
      </c>
      <c r="G6" s="2"/>
      <c r="H6" s="2"/>
      <c r="I6" s="2"/>
      <c r="J6" s="2"/>
      <c r="K6" s="2"/>
      <c r="L6" s="2"/>
      <c r="M6" s="2"/>
      <c r="N6" s="2"/>
      <c r="O6" s="2"/>
      <c r="P6" s="3"/>
      <c r="Q6" s="3"/>
    </row>
    <row r="7" spans="1:17" ht="12.75">
      <c r="A7" s="7" t="s">
        <v>7</v>
      </c>
      <c r="B7" s="2">
        <v>6.12</v>
      </c>
      <c r="C7" s="2">
        <v>8.43</v>
      </c>
      <c r="D7" s="2"/>
      <c r="E7" s="2">
        <f t="shared" si="0"/>
        <v>7.275</v>
      </c>
      <c r="F7" s="2">
        <f t="shared" si="1"/>
        <v>1.6334166645409185</v>
      </c>
      <c r="G7" s="2"/>
      <c r="H7" s="2"/>
      <c r="I7" s="2"/>
      <c r="J7" s="2"/>
      <c r="K7" s="2"/>
      <c r="L7" s="2"/>
      <c r="M7" s="2"/>
      <c r="N7" s="2"/>
      <c r="O7" s="2"/>
      <c r="P7" s="3"/>
      <c r="Q7" s="3"/>
    </row>
    <row r="8" spans="1:17" ht="12.75">
      <c r="A8" s="7" t="s">
        <v>10</v>
      </c>
      <c r="B8" s="2">
        <v>5.76</v>
      </c>
      <c r="C8" s="2">
        <v>4.88</v>
      </c>
      <c r="D8" s="2"/>
      <c r="E8" s="2">
        <f t="shared" si="0"/>
        <v>5.32</v>
      </c>
      <c r="F8" s="2">
        <f t="shared" si="1"/>
        <v>0.6222539674441561</v>
      </c>
      <c r="G8" s="2"/>
      <c r="H8" s="2"/>
      <c r="I8" s="2"/>
      <c r="J8" s="2"/>
      <c r="K8" s="2"/>
      <c r="L8" s="2"/>
      <c r="M8" s="2"/>
      <c r="N8" s="2"/>
      <c r="O8" s="2"/>
      <c r="P8" s="3"/>
      <c r="Q8" s="3"/>
    </row>
    <row r="9" spans="1:17" ht="12.75">
      <c r="A9" s="7" t="s">
        <v>16</v>
      </c>
      <c r="B9" s="2">
        <v>0.76</v>
      </c>
      <c r="C9" s="2">
        <v>1.02</v>
      </c>
      <c r="D9" s="2"/>
      <c r="E9" s="2">
        <f t="shared" si="0"/>
        <v>0.89</v>
      </c>
      <c r="F9" s="2">
        <f t="shared" si="1"/>
        <v>0.1838477631085019</v>
      </c>
      <c r="G9" s="2"/>
      <c r="H9" s="2"/>
      <c r="I9" s="2"/>
      <c r="J9" s="2"/>
      <c r="K9" s="2"/>
      <c r="L9" s="2"/>
      <c r="M9" s="2"/>
      <c r="N9" s="2"/>
      <c r="O9" s="2"/>
      <c r="P9" s="3"/>
      <c r="Q9" s="3"/>
    </row>
    <row r="10" spans="1:17" ht="12.75">
      <c r="A10" s="7" t="s">
        <v>12</v>
      </c>
      <c r="B10" s="2">
        <v>1.64</v>
      </c>
      <c r="C10" s="2">
        <v>1.12</v>
      </c>
      <c r="D10" s="2"/>
      <c r="E10" s="2">
        <f t="shared" si="0"/>
        <v>1.38</v>
      </c>
      <c r="F10" s="2">
        <f t="shared" si="1"/>
        <v>0.3676955262170056</v>
      </c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</row>
    <row r="11" spans="1:17" ht="12.75">
      <c r="A11" s="7" t="s">
        <v>15</v>
      </c>
      <c r="B11" s="2">
        <v>0.79</v>
      </c>
      <c r="C11" s="2">
        <v>0.7</v>
      </c>
      <c r="D11" s="2"/>
      <c r="E11" s="2">
        <f t="shared" si="0"/>
        <v>0.745</v>
      </c>
      <c r="F11" s="2">
        <f t="shared" si="1"/>
        <v>0.06363961030679013</v>
      </c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</row>
    <row r="12" spans="1:17" ht="12.75">
      <c r="A12" s="7" t="s">
        <v>8</v>
      </c>
      <c r="B12" s="2">
        <v>0.08</v>
      </c>
      <c r="C12" s="2">
        <v>0.07</v>
      </c>
      <c r="D12" s="2"/>
      <c r="E12" s="2">
        <f t="shared" si="0"/>
        <v>0.07500000000000001</v>
      </c>
      <c r="F12" s="2">
        <f t="shared" si="1"/>
        <v>0.007071067811865331</v>
      </c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</row>
    <row r="13" spans="1:17" ht="12.75">
      <c r="A13" s="7" t="s">
        <v>11</v>
      </c>
      <c r="B13" s="2">
        <v>0.02</v>
      </c>
      <c r="C13" s="2">
        <v>0</v>
      </c>
      <c r="D13" s="2"/>
      <c r="E13" s="2">
        <f t="shared" si="0"/>
        <v>0.01</v>
      </c>
      <c r="F13" s="2">
        <f t="shared" si="1"/>
        <v>0.01414213562373095</v>
      </c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</row>
    <row r="14" spans="1:17" ht="12.75">
      <c r="A14" s="7" t="s">
        <v>14</v>
      </c>
      <c r="B14" s="2">
        <v>0</v>
      </c>
      <c r="C14" s="2">
        <v>0.04</v>
      </c>
      <c r="D14" s="2"/>
      <c r="E14" s="2">
        <f t="shared" si="0"/>
        <v>0.02</v>
      </c>
      <c r="F14" s="2">
        <f t="shared" si="1"/>
        <v>0.0282842712474619</v>
      </c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</row>
    <row r="15" spans="1:17" ht="12.75">
      <c r="A15" s="7" t="s">
        <v>17</v>
      </c>
      <c r="B15" s="3">
        <f>SUM(B5:B14)</f>
        <v>99.70000000000002</v>
      </c>
      <c r="C15" s="3">
        <f>SUM(C5:C14)</f>
        <v>99.76</v>
      </c>
      <c r="D15" s="3"/>
      <c r="E15" s="3">
        <f t="shared" si="0"/>
        <v>99.73000000000002</v>
      </c>
      <c r="F15" s="3">
        <f t="shared" si="1"/>
        <v>0.042426406849790155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7" t="s">
        <v>45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7" t="s">
        <v>13</v>
      </c>
      <c r="B18" s="3">
        <v>102.905</v>
      </c>
      <c r="C18" s="3">
        <v>102.905</v>
      </c>
      <c r="D18" s="3"/>
      <c r="E18" s="3">
        <f t="shared" si="0"/>
        <v>102.905</v>
      </c>
      <c r="F18" s="3">
        <f t="shared" si="1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7" t="s">
        <v>9</v>
      </c>
      <c r="B19" s="3">
        <v>74.921</v>
      </c>
      <c r="C19" s="3">
        <v>74.921</v>
      </c>
      <c r="D19" s="3"/>
      <c r="E19" s="3">
        <f t="shared" si="0"/>
        <v>74.921</v>
      </c>
      <c r="F19" s="3">
        <f t="shared" si="1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7" t="s">
        <v>7</v>
      </c>
      <c r="B20" s="3">
        <v>58.693</v>
      </c>
      <c r="C20" s="3">
        <v>58.693</v>
      </c>
      <c r="D20" s="3"/>
      <c r="E20" s="3">
        <f t="shared" si="0"/>
        <v>58.693</v>
      </c>
      <c r="F20" s="3">
        <f t="shared" si="1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7" t="s">
        <v>10</v>
      </c>
      <c r="B21" s="3">
        <v>106.42</v>
      </c>
      <c r="C21" s="3">
        <v>106.42</v>
      </c>
      <c r="D21" s="3"/>
      <c r="E21" s="3">
        <f t="shared" si="0"/>
        <v>106.42</v>
      </c>
      <c r="F21" s="3">
        <f t="shared" si="1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7" t="s">
        <v>16</v>
      </c>
      <c r="B22" s="3">
        <v>195.078</v>
      </c>
      <c r="C22" s="3">
        <v>195.078</v>
      </c>
      <c r="D22" s="3"/>
      <c r="E22" s="3">
        <f t="shared" si="0"/>
        <v>195.078</v>
      </c>
      <c r="F22" s="3">
        <f t="shared" si="1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7" t="s">
        <v>12</v>
      </c>
      <c r="B23" s="3">
        <v>101.07</v>
      </c>
      <c r="C23" s="3">
        <v>101.07</v>
      </c>
      <c r="D23" s="3"/>
      <c r="E23" s="3">
        <f t="shared" si="0"/>
        <v>101.07</v>
      </c>
      <c r="F23" s="3">
        <f t="shared" si="1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7" t="s">
        <v>15</v>
      </c>
      <c r="B24" s="3">
        <v>192.217</v>
      </c>
      <c r="C24" s="3">
        <v>192.217</v>
      </c>
      <c r="D24" s="3"/>
      <c r="E24" s="3">
        <f t="shared" si="0"/>
        <v>192.217</v>
      </c>
      <c r="F24" s="3">
        <f t="shared" si="1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7" t="s">
        <v>8</v>
      </c>
      <c r="B25" s="3">
        <v>63.546</v>
      </c>
      <c r="C25" s="3">
        <v>63.546</v>
      </c>
      <c r="D25" s="3"/>
      <c r="E25" s="3">
        <f t="shared" si="0"/>
        <v>63.546</v>
      </c>
      <c r="F25" s="3">
        <f t="shared" si="1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7" t="s">
        <v>11</v>
      </c>
      <c r="B26" s="3">
        <v>121.76</v>
      </c>
      <c r="C26" s="3">
        <v>121.76</v>
      </c>
      <c r="D26" s="3"/>
      <c r="E26" s="3">
        <f t="shared" si="0"/>
        <v>121.76</v>
      </c>
      <c r="F26" s="3">
        <f t="shared" si="1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7" t="s">
        <v>14</v>
      </c>
      <c r="B27" s="3">
        <v>190.233</v>
      </c>
      <c r="C27" s="3">
        <v>190.233</v>
      </c>
      <c r="D27" s="3"/>
      <c r="E27" s="3">
        <f t="shared" si="0"/>
        <v>190.233</v>
      </c>
      <c r="F27" s="3">
        <f t="shared" si="1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7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7" t="s">
        <v>13</v>
      </c>
      <c r="B30" s="3">
        <f>B5/B18</f>
        <v>0.5147466109518488</v>
      </c>
      <c r="C30" s="3">
        <f>C5/C18</f>
        <v>0.507847043389534</v>
      </c>
      <c r="D30" s="3"/>
      <c r="E30" s="3">
        <f t="shared" si="0"/>
        <v>0.5112968271706915</v>
      </c>
      <c r="F30" s="3">
        <f t="shared" si="1"/>
        <v>0.004878731010547488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7" t="s">
        <v>9</v>
      </c>
      <c r="B31" s="3">
        <f>B6/B19</f>
        <v>0.4212437100412434</v>
      </c>
      <c r="C31" s="3">
        <f>C6/C19</f>
        <v>0.4169725444134488</v>
      </c>
      <c r="D31" s="3"/>
      <c r="E31" s="3">
        <f t="shared" si="0"/>
        <v>0.4191081272273461</v>
      </c>
      <c r="F31" s="3">
        <f t="shared" si="1"/>
        <v>0.0030201701789868657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7" t="s">
        <v>7</v>
      </c>
      <c r="B32" s="3">
        <f>B7/B20</f>
        <v>0.10427137818819962</v>
      </c>
      <c r="C32" s="3">
        <f>C7/C20</f>
        <v>0.14362871211217693</v>
      </c>
      <c r="D32" s="3"/>
      <c r="E32" s="3">
        <f t="shared" si="0"/>
        <v>0.12395004515018827</v>
      </c>
      <c r="F32" s="3">
        <f t="shared" si="1"/>
        <v>0.02782983770706767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7" t="s">
        <v>10</v>
      </c>
      <c r="B33" s="3">
        <f>B8/B21</f>
        <v>0.05412516444277391</v>
      </c>
      <c r="C33" s="3">
        <f>C8/C21</f>
        <v>0.04585604209735012</v>
      </c>
      <c r="D33" s="3"/>
      <c r="E33" s="3">
        <f t="shared" si="0"/>
        <v>0.049990603270062016</v>
      </c>
      <c r="F33" s="3">
        <f t="shared" si="1"/>
        <v>0.0058471524849103675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7" t="s">
        <v>16</v>
      </c>
      <c r="B34" s="3">
        <f>B9/B22</f>
        <v>0.0038958775464173305</v>
      </c>
      <c r="C34" s="3">
        <f>C9/C22</f>
        <v>0.005228677759665365</v>
      </c>
      <c r="D34" s="3"/>
      <c r="E34" s="3">
        <f t="shared" si="0"/>
        <v>0.0045622776530413476</v>
      </c>
      <c r="F34" s="3">
        <f t="shared" si="1"/>
        <v>0.0009424320687545619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7" t="s">
        <v>12</v>
      </c>
      <c r="B35" s="3">
        <f>B10/B23</f>
        <v>0.01622637775798951</v>
      </c>
      <c r="C35" s="3">
        <f>C10/C23</f>
        <v>0.011081428712773327</v>
      </c>
      <c r="D35" s="3"/>
      <c r="E35" s="3">
        <f t="shared" si="0"/>
        <v>0.01365390323538142</v>
      </c>
      <c r="F35" s="3">
        <f t="shared" si="1"/>
        <v>0.003638028358731616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7" t="s">
        <v>15</v>
      </c>
      <c r="B36" s="3">
        <f>B11/B24</f>
        <v>0.0041099382468772275</v>
      </c>
      <c r="C36" s="3">
        <f>C11/C24</f>
        <v>0.0036417174339418465</v>
      </c>
      <c r="D36" s="3"/>
      <c r="E36" s="3">
        <f t="shared" si="0"/>
        <v>0.003875827840409537</v>
      </c>
      <c r="F36" s="3">
        <f t="shared" si="1"/>
        <v>0.0003310821119192801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7" t="s">
        <v>8</v>
      </c>
      <c r="B37" s="3">
        <f>B12/B25</f>
        <v>0.001258930538507538</v>
      </c>
      <c r="C37" s="3">
        <f>C12/C25</f>
        <v>0.0011015642211940958</v>
      </c>
      <c r="D37" s="3"/>
      <c r="E37" s="3">
        <f t="shared" si="0"/>
        <v>0.0011802473798508168</v>
      </c>
      <c r="F37" s="3">
        <f t="shared" si="1"/>
        <v>0.00011127479010269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7" t="s">
        <v>11</v>
      </c>
      <c r="B38" s="3">
        <f>B13/B26</f>
        <v>0.000164257555847569</v>
      </c>
      <c r="C38" s="3">
        <f>C13/C26</f>
        <v>0</v>
      </c>
      <c r="D38" s="3"/>
      <c r="E38" s="3">
        <f t="shared" si="0"/>
        <v>8.21287779237845E-05</v>
      </c>
      <c r="F38" s="3">
        <f t="shared" si="1"/>
        <v>0.00011614763160094408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7" t="s">
        <v>14</v>
      </c>
      <c r="B39" s="3">
        <f>B14/B27</f>
        <v>0</v>
      </c>
      <c r="C39" s="3">
        <f>C14/C27</f>
        <v>0.00021026846025663267</v>
      </c>
      <c r="D39" s="3"/>
      <c r="E39" s="3">
        <f t="shared" si="0"/>
        <v>0.00010513423012831633</v>
      </c>
      <c r="F39" s="3">
        <f t="shared" si="1"/>
        <v>0.00014868225411711903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7" t="s">
        <v>43</v>
      </c>
      <c r="B40" s="3">
        <f>SUM(B30:B39)</f>
        <v>1.1200422452697048</v>
      </c>
      <c r="C40" s="3">
        <f>SUM(C30:C39)</f>
        <v>1.135567998600341</v>
      </c>
      <c r="D40" s="3"/>
      <c r="E40" s="3">
        <f t="shared" si="0"/>
        <v>1.127805121935023</v>
      </c>
      <c r="F40" s="3">
        <f t="shared" si="1"/>
        <v>0.010978365463110899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7" t="s">
        <v>47</v>
      </c>
      <c r="B42" s="3"/>
      <c r="C42" s="3"/>
      <c r="D42" s="3"/>
      <c r="E42" s="3" t="s">
        <v>48</v>
      </c>
      <c r="F42" s="3" t="s">
        <v>49</v>
      </c>
      <c r="G42" s="3" t="s">
        <v>64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 ht="12.75">
      <c r="A43" s="7" t="s">
        <v>13</v>
      </c>
      <c r="B43" s="3">
        <f>B30*19/B40</f>
        <v>8.731979217203607</v>
      </c>
      <c r="C43" s="3">
        <f>C30*19/C40</f>
        <v>8.497151941842551</v>
      </c>
      <c r="D43" s="3"/>
      <c r="E43" s="3">
        <f t="shared" si="0"/>
        <v>8.614565579523079</v>
      </c>
      <c r="F43" s="3">
        <f t="shared" si="1"/>
        <v>0.16604795881538448</v>
      </c>
      <c r="G43" s="5">
        <f>E43*12/11.94</f>
        <v>8.657854853792038</v>
      </c>
      <c r="H43" s="3"/>
      <c r="I43" s="3"/>
      <c r="J43" s="3"/>
      <c r="K43" s="3"/>
      <c r="L43" s="3"/>
      <c r="M43" s="3"/>
      <c r="N43" s="3"/>
      <c r="O43" s="3"/>
      <c r="P43" s="5"/>
      <c r="Q43" s="3"/>
      <c r="R43" s="3"/>
    </row>
    <row r="44" spans="1:18" ht="12.75">
      <c r="A44" s="7" t="s">
        <v>9</v>
      </c>
      <c r="B44" s="3">
        <f>B31*19/B40</f>
        <v>7.145829119022524</v>
      </c>
      <c r="C44" s="3">
        <f>C31*19/C40</f>
        <v>6.976665733465966</v>
      </c>
      <c r="D44" s="3"/>
      <c r="E44" s="3">
        <f t="shared" si="0"/>
        <v>7.061247426244245</v>
      </c>
      <c r="F44" s="3">
        <f t="shared" si="1"/>
        <v>0.11961657705549976</v>
      </c>
      <c r="G44" s="5">
        <v>7</v>
      </c>
      <c r="H44" s="3"/>
      <c r="I44" s="3"/>
      <c r="J44" s="3"/>
      <c r="K44" s="3"/>
      <c r="L44" s="3"/>
      <c r="M44" s="3"/>
      <c r="N44" s="3"/>
      <c r="O44" s="3"/>
      <c r="P44" s="5"/>
      <c r="Q44" s="3"/>
      <c r="R44" s="3"/>
    </row>
    <row r="45" spans="1:18" ht="12.75">
      <c r="A45" s="7" t="s">
        <v>7</v>
      </c>
      <c r="B45" s="3">
        <f>B32*19/B40</f>
        <v>1.7688227331985438</v>
      </c>
      <c r="C45" s="3">
        <f>C32*19/C40</f>
        <v>2.40315466224388</v>
      </c>
      <c r="D45" s="3"/>
      <c r="E45" s="3">
        <f t="shared" si="0"/>
        <v>2.085988697721212</v>
      </c>
      <c r="F45" s="3">
        <f t="shared" si="1"/>
        <v>0.4485404085511015</v>
      </c>
      <c r="G45" s="5">
        <f>E45*12/11.94</f>
        <v>2.096471052986143</v>
      </c>
      <c r="H45" s="3"/>
      <c r="I45" s="3"/>
      <c r="J45" s="3"/>
      <c r="K45" s="3"/>
      <c r="L45" s="3"/>
      <c r="M45" s="3"/>
      <c r="N45" s="3"/>
      <c r="O45" s="3"/>
      <c r="P45" s="5"/>
      <c r="Q45" s="3"/>
      <c r="R45" s="3"/>
    </row>
    <row r="46" spans="1:18" ht="12.75">
      <c r="A46" s="7" t="s">
        <v>10</v>
      </c>
      <c r="B46" s="3">
        <f>B33*19/B40</f>
        <v>0.9181601218667178</v>
      </c>
      <c r="C46" s="3">
        <f>C33*19/C40</f>
        <v>0.7672502227286617</v>
      </c>
      <c r="D46" s="3"/>
      <c r="E46" s="3">
        <f t="shared" si="0"/>
        <v>0.8427051722976897</v>
      </c>
      <c r="F46" s="3">
        <f t="shared" si="1"/>
        <v>0.10670941302869866</v>
      </c>
      <c r="G46" s="5">
        <f>E46*12/11.94</f>
        <v>0.8469398716559696</v>
      </c>
      <c r="H46" s="3"/>
      <c r="I46" s="3"/>
      <c r="J46" s="3"/>
      <c r="K46" s="3"/>
      <c r="L46" s="3"/>
      <c r="M46" s="3"/>
      <c r="N46" s="3"/>
      <c r="O46" s="3"/>
      <c r="P46" s="5"/>
      <c r="Q46" s="3"/>
      <c r="R46" s="3"/>
    </row>
    <row r="47" spans="1:18" ht="12.75">
      <c r="A47" s="7" t="s">
        <v>12</v>
      </c>
      <c r="B47" s="3">
        <f>B35*19/B40</f>
        <v>0.27525852592065597</v>
      </c>
      <c r="C47" s="3">
        <f>C35*19/C40</f>
        <v>0.18541130588587015</v>
      </c>
      <c r="D47" s="3"/>
      <c r="E47" s="3">
        <f t="shared" si="0"/>
        <v>0.23033491590326305</v>
      </c>
      <c r="F47" s="3">
        <f t="shared" si="1"/>
        <v>0.0635315785573569</v>
      </c>
      <c r="G47" s="5">
        <f>E47*12/11.94</f>
        <v>0.23149237779222417</v>
      </c>
      <c r="H47" s="3"/>
      <c r="I47" s="3"/>
      <c r="J47" s="3"/>
      <c r="K47" s="3"/>
      <c r="L47" s="3"/>
      <c r="M47" s="3"/>
      <c r="N47" s="3"/>
      <c r="O47" s="3"/>
      <c r="P47" s="5"/>
      <c r="Q47" s="3"/>
      <c r="R47" s="3"/>
    </row>
    <row r="48" spans="1:18" ht="12.75">
      <c r="A48" s="7" t="s">
        <v>16</v>
      </c>
      <c r="B48" s="3">
        <f>B34*19/B40</f>
        <v>0.06608828702180332</v>
      </c>
      <c r="C48" s="3">
        <f>C34*19/C40</f>
        <v>0.0874847455688173</v>
      </c>
      <c r="D48" s="3"/>
      <c r="E48" s="3">
        <f t="shared" si="0"/>
        <v>0.0767865162953103</v>
      </c>
      <c r="F48" s="3">
        <f t="shared" si="1"/>
        <v>0.01512958093197054</v>
      </c>
      <c r="G48" s="5">
        <f>E48*12/11.94</f>
        <v>0.07717237818624151</v>
      </c>
      <c r="H48" s="3"/>
      <c r="I48" s="3"/>
      <c r="J48" s="3"/>
      <c r="K48" s="3"/>
      <c r="L48" s="3"/>
      <c r="M48" s="3"/>
      <c r="N48" s="3"/>
      <c r="O48" s="3"/>
      <c r="P48" s="5"/>
      <c r="Q48" s="3"/>
      <c r="R48" s="3"/>
    </row>
    <row r="49" spans="1:18" ht="12.75">
      <c r="A49" s="7" t="s">
        <v>15</v>
      </c>
      <c r="B49" s="3">
        <f>B36*19/B40</f>
        <v>0.06971953693752296</v>
      </c>
      <c r="C49" s="3">
        <f>C36*19/C40</f>
        <v>0.060932177844197216</v>
      </c>
      <c r="D49" s="3"/>
      <c r="E49" s="3">
        <f t="shared" si="0"/>
        <v>0.06532585739086008</v>
      </c>
      <c r="F49" s="3">
        <f t="shared" si="1"/>
        <v>0.006213601203612151</v>
      </c>
      <c r="G49" s="5">
        <f>E49*12/11.94</f>
        <v>0.06565412803101515</v>
      </c>
      <c r="H49" s="3"/>
      <c r="I49" s="3"/>
      <c r="J49" s="3"/>
      <c r="K49" s="3"/>
      <c r="L49" s="3"/>
      <c r="M49" s="3"/>
      <c r="N49" s="3"/>
      <c r="O49" s="3"/>
      <c r="P49" s="5"/>
      <c r="Q49" s="3"/>
      <c r="R49" s="3"/>
    </row>
    <row r="50" spans="1:18" ht="12.75">
      <c r="A50" s="7" t="s">
        <v>8</v>
      </c>
      <c r="B50" s="3">
        <f>B37*19/B40</f>
        <v>0.02135605182095912</v>
      </c>
      <c r="C50" s="3">
        <f>C37*19/C40</f>
        <v>0.018431058490979858</v>
      </c>
      <c r="D50" s="3"/>
      <c r="E50" s="3">
        <f t="shared" si="0"/>
        <v>0.019893555155969488</v>
      </c>
      <c r="F50" s="3">
        <f t="shared" si="1"/>
        <v>0.0020682826185537853</v>
      </c>
      <c r="G50" s="5">
        <f>E50*12/11.94</f>
        <v>0.01999352276981858</v>
      </c>
      <c r="H50" s="3"/>
      <c r="I50" s="3"/>
      <c r="J50" s="3"/>
      <c r="K50" s="3"/>
      <c r="L50" s="3"/>
      <c r="M50" s="3"/>
      <c r="N50" s="3"/>
      <c r="O50" s="3"/>
      <c r="P50" s="5"/>
      <c r="Q50" s="3"/>
      <c r="R50" s="3"/>
    </row>
    <row r="51" spans="1:18" ht="12.75">
      <c r="A51" s="7" t="s">
        <v>14</v>
      </c>
      <c r="B51" s="3">
        <f>B39*19/B40</f>
        <v>0</v>
      </c>
      <c r="C51" s="3">
        <f>C39*19/C40</f>
        <v>0.0035181519290788696</v>
      </c>
      <c r="D51" s="3"/>
      <c r="E51" s="3">
        <f t="shared" si="0"/>
        <v>0.0017590759645394348</v>
      </c>
      <c r="F51" s="3">
        <f t="shared" si="1"/>
        <v>0.0024877090862962022</v>
      </c>
      <c r="G51" s="5">
        <f>E51*12/11.94</f>
        <v>0.0017679155422506883</v>
      </c>
      <c r="H51" s="3"/>
      <c r="I51" s="3"/>
      <c r="J51" s="3"/>
      <c r="K51" s="3"/>
      <c r="L51" s="3"/>
      <c r="M51" s="3"/>
      <c r="N51" s="3"/>
      <c r="O51" s="3"/>
      <c r="P51" s="5"/>
      <c r="Q51" s="3"/>
      <c r="R51" s="3"/>
    </row>
    <row r="52" spans="1:18" ht="12.75">
      <c r="A52" s="7" t="s">
        <v>11</v>
      </c>
      <c r="B52" s="3">
        <f>B38*19/B40</f>
        <v>0.0027864070076680935</v>
      </c>
      <c r="C52" s="3">
        <f>C38*19/C40</f>
        <v>0</v>
      </c>
      <c r="D52" s="3"/>
      <c r="E52" s="3">
        <f t="shared" si="0"/>
        <v>0.0013932035038340467</v>
      </c>
      <c r="F52" s="3">
        <f t="shared" si="1"/>
        <v>0.0019702872902678252</v>
      </c>
      <c r="G52" s="5">
        <f>E52*12/11.94</f>
        <v>0.0014002045264663787</v>
      </c>
      <c r="H52" s="3"/>
      <c r="I52" s="3"/>
      <c r="J52" s="3"/>
      <c r="K52" s="3"/>
      <c r="L52" s="3"/>
      <c r="M52" s="3"/>
      <c r="N52" s="3"/>
      <c r="O52" s="3"/>
      <c r="P52" s="5"/>
      <c r="Q52" s="3"/>
      <c r="R52" s="3"/>
    </row>
    <row r="53" spans="1:17" ht="12.75">
      <c r="A53" s="7" t="s">
        <v>43</v>
      </c>
      <c r="B53" s="3">
        <f>SUM(B43:B52)</f>
        <v>19</v>
      </c>
      <c r="C53" s="3">
        <f>SUM(C43:C52)</f>
        <v>19.000000000000004</v>
      </c>
      <c r="D53" s="3"/>
      <c r="E53" s="3">
        <f>AVERAGE(B53:C53)</f>
        <v>19</v>
      </c>
      <c r="F53" s="3">
        <f>STDEV(B53:C53)</f>
        <v>3.371747880871523E-07</v>
      </c>
      <c r="G53" s="3">
        <f>SUM(G43:G52)</f>
        <v>18.998746305282165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9" ht="20.25">
      <c r="B55" s="3"/>
      <c r="C55" s="3"/>
      <c r="D55" s="3" t="s">
        <v>50</v>
      </c>
      <c r="E55" s="3"/>
      <c r="F55" s="6" t="s">
        <v>52</v>
      </c>
      <c r="G55" s="3"/>
      <c r="H55" s="3"/>
      <c r="I55" s="3"/>
    </row>
    <row r="56" spans="2:15" ht="20.25">
      <c r="B56" s="3"/>
      <c r="C56" s="3"/>
      <c r="D56" s="3" t="s">
        <v>51</v>
      </c>
      <c r="E56" s="3"/>
      <c r="F56" s="4" t="s">
        <v>44</v>
      </c>
      <c r="O56" s="1" t="s">
        <v>63</v>
      </c>
    </row>
    <row r="58" spans="1:8" ht="12.75">
      <c r="A58" s="7" t="s">
        <v>18</v>
      </c>
      <c r="B58" s="1" t="s">
        <v>19</v>
      </c>
      <c r="C58" s="1" t="s">
        <v>20</v>
      </c>
      <c r="D58" s="1" t="s">
        <v>21</v>
      </c>
      <c r="E58" s="1" t="s">
        <v>22</v>
      </c>
      <c r="F58" s="1" t="s">
        <v>23</v>
      </c>
      <c r="G58" s="1" t="s">
        <v>24</v>
      </c>
      <c r="H58" s="1" t="s">
        <v>25</v>
      </c>
    </row>
    <row r="59" spans="1:8" ht="12.75">
      <c r="A59" s="7" t="s">
        <v>26</v>
      </c>
      <c r="B59" s="1" t="s">
        <v>9</v>
      </c>
      <c r="C59" s="1" t="s">
        <v>27</v>
      </c>
      <c r="D59" s="1">
        <v>20</v>
      </c>
      <c r="E59" s="1">
        <v>10</v>
      </c>
      <c r="F59" s="1">
        <v>350</v>
      </c>
      <c r="G59" s="1">
        <v>-500</v>
      </c>
      <c r="H59" s="1" t="s">
        <v>28</v>
      </c>
    </row>
    <row r="60" spans="1:8" ht="12.75">
      <c r="A60" s="7" t="s">
        <v>29</v>
      </c>
      <c r="B60" s="1" t="s">
        <v>10</v>
      </c>
      <c r="C60" s="1" t="s">
        <v>30</v>
      </c>
      <c r="D60" s="1">
        <v>20</v>
      </c>
      <c r="E60" s="1">
        <v>10</v>
      </c>
      <c r="F60" s="1">
        <v>500</v>
      </c>
      <c r="G60" s="1">
        <v>0</v>
      </c>
      <c r="H60" s="1" t="s">
        <v>31</v>
      </c>
    </row>
    <row r="61" spans="1:8" ht="12.75">
      <c r="A61" s="7" t="s">
        <v>29</v>
      </c>
      <c r="B61" s="1" t="s">
        <v>11</v>
      </c>
      <c r="C61" s="1" t="s">
        <v>27</v>
      </c>
      <c r="D61" s="1">
        <v>20</v>
      </c>
      <c r="E61" s="1">
        <v>10</v>
      </c>
      <c r="F61" s="1">
        <v>250</v>
      </c>
      <c r="G61" s="1">
        <v>-300</v>
      </c>
      <c r="H61" s="1" t="s">
        <v>32</v>
      </c>
    </row>
    <row r="62" spans="1:8" ht="12.75">
      <c r="A62" s="7" t="s">
        <v>29</v>
      </c>
      <c r="B62" s="1" t="s">
        <v>12</v>
      </c>
      <c r="C62" s="1" t="s">
        <v>27</v>
      </c>
      <c r="D62" s="1">
        <v>20</v>
      </c>
      <c r="E62" s="1">
        <v>10</v>
      </c>
      <c r="F62" s="1">
        <v>150</v>
      </c>
      <c r="G62" s="1">
        <v>-450</v>
      </c>
      <c r="H62" s="1" t="s">
        <v>33</v>
      </c>
    </row>
    <row r="63" spans="1:8" ht="12.75">
      <c r="A63" s="7" t="s">
        <v>29</v>
      </c>
      <c r="B63" s="1" t="s">
        <v>13</v>
      </c>
      <c r="C63" s="1" t="s">
        <v>27</v>
      </c>
      <c r="D63" s="1">
        <v>20</v>
      </c>
      <c r="E63" s="1">
        <v>10</v>
      </c>
      <c r="F63" s="1">
        <v>200</v>
      </c>
      <c r="G63" s="1">
        <v>-500</v>
      </c>
      <c r="H63" s="1" t="s">
        <v>34</v>
      </c>
    </row>
    <row r="64" spans="1:8" ht="12.75">
      <c r="A64" s="7" t="s">
        <v>29</v>
      </c>
      <c r="B64" s="1" t="s">
        <v>14</v>
      </c>
      <c r="C64" s="1" t="s">
        <v>35</v>
      </c>
      <c r="D64" s="1">
        <v>20</v>
      </c>
      <c r="E64" s="1">
        <v>10</v>
      </c>
      <c r="F64" s="1">
        <v>350</v>
      </c>
      <c r="G64" s="1">
        <v>-600</v>
      </c>
      <c r="H64" s="1" t="s">
        <v>36</v>
      </c>
    </row>
    <row r="65" spans="1:8" ht="12.75">
      <c r="A65" s="7" t="s">
        <v>37</v>
      </c>
      <c r="B65" s="1" t="s">
        <v>7</v>
      </c>
      <c r="C65" s="1" t="s">
        <v>38</v>
      </c>
      <c r="D65" s="1">
        <v>20</v>
      </c>
      <c r="E65" s="1">
        <v>10</v>
      </c>
      <c r="F65" s="1">
        <v>500</v>
      </c>
      <c r="G65" s="1">
        <v>-250</v>
      </c>
      <c r="H65" s="1" t="s">
        <v>39</v>
      </c>
    </row>
    <row r="66" spans="1:8" ht="12.75">
      <c r="A66" s="7" t="s">
        <v>37</v>
      </c>
      <c r="B66" s="1" t="s">
        <v>8</v>
      </c>
      <c r="C66" s="1" t="s">
        <v>38</v>
      </c>
      <c r="D66" s="1">
        <v>20</v>
      </c>
      <c r="E66" s="1">
        <v>10</v>
      </c>
      <c r="F66" s="1">
        <v>500</v>
      </c>
      <c r="G66" s="1">
        <v>-250</v>
      </c>
      <c r="H66" s="1" t="s">
        <v>40</v>
      </c>
    </row>
    <row r="67" spans="1:8" ht="12.75">
      <c r="A67" s="7" t="s">
        <v>37</v>
      </c>
      <c r="B67" s="1" t="s">
        <v>15</v>
      </c>
      <c r="C67" s="1" t="s">
        <v>27</v>
      </c>
      <c r="D67" s="1">
        <v>20</v>
      </c>
      <c r="E67" s="1">
        <v>10</v>
      </c>
      <c r="F67" s="1">
        <v>450</v>
      </c>
      <c r="G67" s="1">
        <v>-350</v>
      </c>
      <c r="H67" s="1" t="s">
        <v>41</v>
      </c>
    </row>
    <row r="68" spans="1:8" ht="12.75">
      <c r="A68" s="7" t="s">
        <v>37</v>
      </c>
      <c r="B68" s="1" t="s">
        <v>16</v>
      </c>
      <c r="C68" s="1" t="s">
        <v>27</v>
      </c>
      <c r="D68" s="1">
        <v>20</v>
      </c>
      <c r="E68" s="1">
        <v>10</v>
      </c>
      <c r="F68" s="1">
        <v>450</v>
      </c>
      <c r="G68" s="1">
        <v>-300</v>
      </c>
      <c r="H68" s="1" t="s">
        <v>42</v>
      </c>
    </row>
    <row r="71" spans="1:5" ht="12.75">
      <c r="A71" s="9"/>
      <c r="B71" s="9" t="s">
        <v>60</v>
      </c>
      <c r="C71" s="9"/>
      <c r="D71" s="9"/>
      <c r="E71" s="9"/>
    </row>
    <row r="72" spans="1:3" ht="12.75">
      <c r="A72" s="1"/>
      <c r="B72" s="1" t="s">
        <v>53</v>
      </c>
      <c r="C72" s="1" t="s">
        <v>54</v>
      </c>
    </row>
    <row r="73" spans="1:3" ht="12.75">
      <c r="A73" s="1" t="s">
        <v>3</v>
      </c>
      <c r="B73" s="1" t="s">
        <v>4</v>
      </c>
      <c r="C73" s="1" t="s">
        <v>5</v>
      </c>
    </row>
    <row r="74" spans="1:25" ht="12.75">
      <c r="A74" s="1" t="s">
        <v>16</v>
      </c>
      <c r="B74" s="3">
        <v>74.71</v>
      </c>
      <c r="C74" s="3">
        <v>74.79</v>
      </c>
      <c r="D74" s="3"/>
      <c r="E74" s="3">
        <f>AVERAGE(B74:C74)</f>
        <v>74.75</v>
      </c>
      <c r="F74" s="3">
        <f>STDEV(B74:C74)</f>
        <v>0.05656854248782387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>
      <c r="A75" s="1" t="s">
        <v>8</v>
      </c>
      <c r="B75" s="3">
        <v>13.78</v>
      </c>
      <c r="C75" s="3">
        <v>16.04</v>
      </c>
      <c r="D75" s="3"/>
      <c r="E75" s="3">
        <f>AVERAGE(B75:C75)</f>
        <v>14.91</v>
      </c>
      <c r="F75" s="3">
        <f>STDEV(B75:C75)</f>
        <v>1.598061325481587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>
      <c r="A76" s="1" t="s">
        <v>55</v>
      </c>
      <c r="B76" s="3">
        <v>8.4</v>
      </c>
      <c r="C76" s="3">
        <v>7.51</v>
      </c>
      <c r="D76" s="3"/>
      <c r="E76" s="3">
        <f>AVERAGE(B76:C76)</f>
        <v>7.955</v>
      </c>
      <c r="F76" s="3">
        <f>STDEV(B76:C76)</f>
        <v>0.6293250352560179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>
      <c r="A77" s="1" t="s">
        <v>15</v>
      </c>
      <c r="B77" s="3">
        <v>0.67</v>
      </c>
      <c r="C77" s="3">
        <v>0.32</v>
      </c>
      <c r="D77" s="3"/>
      <c r="E77" s="3">
        <f>AVERAGE(B77:C77)</f>
        <v>0.495</v>
      </c>
      <c r="F77" s="3">
        <f>STDEV(B77:C77)</f>
        <v>0.24748737341529192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>
      <c r="A78" s="1" t="s">
        <v>7</v>
      </c>
      <c r="B78" s="3">
        <v>0.58</v>
      </c>
      <c r="C78" s="3">
        <v>0.48</v>
      </c>
      <c r="D78" s="3"/>
      <c r="E78" s="3">
        <f>AVERAGE(B78:C78)</f>
        <v>0.53</v>
      </c>
      <c r="F78" s="3">
        <f>STDEV(B78:C78)</f>
        <v>0.070710678118654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>
      <c r="A79" s="1" t="s">
        <v>13</v>
      </c>
      <c r="B79" s="3">
        <v>0.17</v>
      </c>
      <c r="C79" s="3">
        <v>0.19</v>
      </c>
      <c r="D79" s="3"/>
      <c r="E79" s="3">
        <f>AVERAGE(B79:C79)</f>
        <v>0.18</v>
      </c>
      <c r="F79" s="3">
        <f>STDEV(B79:C79)</f>
        <v>0.014142135623731154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1" t="s">
        <v>10</v>
      </c>
      <c r="B80" s="3">
        <v>0.26</v>
      </c>
      <c r="C80" s="3">
        <v>0</v>
      </c>
      <c r="D80" s="3"/>
      <c r="E80" s="3">
        <f>AVERAGE(B80:C80)</f>
        <v>0.13</v>
      </c>
      <c r="F80" s="3">
        <f>STDEV(B80:C80)</f>
        <v>0.18384776310850237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>
      <c r="A81" s="1" t="s">
        <v>11</v>
      </c>
      <c r="B81" s="3">
        <v>0.17</v>
      </c>
      <c r="C81" s="3">
        <v>0.1</v>
      </c>
      <c r="D81" s="3"/>
      <c r="E81" s="3">
        <f>AVERAGE(B81:C81)</f>
        <v>0.135</v>
      </c>
      <c r="F81" s="3">
        <f>STDEV(B81:C81)</f>
        <v>0.04949747468305833</v>
      </c>
      <c r="G81" s="3" t="s">
        <v>56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>
      <c r="A82" s="1" t="s">
        <v>9</v>
      </c>
      <c r="B82" s="3">
        <v>0</v>
      </c>
      <c r="C82" s="3">
        <v>0.04</v>
      </c>
      <c r="D82" s="3"/>
      <c r="E82" s="3">
        <f>AVERAGE(B82:C82)</f>
        <v>0.02</v>
      </c>
      <c r="F82" s="3">
        <f>STDEV(B82:C82)</f>
        <v>0.0282842712474619</v>
      </c>
      <c r="G82" s="3" t="s">
        <v>56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>
      <c r="A83" s="1" t="s">
        <v>14</v>
      </c>
      <c r="B83" s="3">
        <v>0</v>
      </c>
      <c r="C83" s="3">
        <v>0</v>
      </c>
      <c r="D83" s="3"/>
      <c r="E83" s="3">
        <f>AVERAGE(B83:C83)</f>
        <v>0</v>
      </c>
      <c r="F83" s="3">
        <f>STDEV(B83:C83)</f>
        <v>0</v>
      </c>
      <c r="G83" s="3" t="s">
        <v>56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>
      <c r="A84" s="1" t="s">
        <v>12</v>
      </c>
      <c r="B84" s="3">
        <v>0</v>
      </c>
      <c r="C84" s="3">
        <v>0</v>
      </c>
      <c r="D84" s="3"/>
      <c r="E84" s="3">
        <f>AVERAGE(B84:C84)</f>
        <v>0</v>
      </c>
      <c r="F84" s="3">
        <f>STDEV(B84:C84)</f>
        <v>0</v>
      </c>
      <c r="G84" s="3" t="s">
        <v>56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>
      <c r="A85" s="1" t="s">
        <v>17</v>
      </c>
      <c r="B85" s="3">
        <f>SUM(B74:B84)</f>
        <v>98.74000000000001</v>
      </c>
      <c r="C85" s="3">
        <f>SUM(C74:C84)</f>
        <v>99.47000000000001</v>
      </c>
      <c r="D85" s="3"/>
      <c r="E85" s="3">
        <f>AVERAGE(B85:C85)</f>
        <v>99.10500000000002</v>
      </c>
      <c r="F85" s="3">
        <f>STDEV(B85:C85)</f>
        <v>0.5161879502618495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4" ht="12.7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>
      <c r="A87" s="7" t="s">
        <v>45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>
      <c r="A88" s="1" t="s">
        <v>16</v>
      </c>
      <c r="B88" s="3">
        <v>195.078</v>
      </c>
      <c r="C88" s="3">
        <v>195.078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>
      <c r="A89" s="1" t="s">
        <v>8</v>
      </c>
      <c r="B89" s="3">
        <v>63.546</v>
      </c>
      <c r="C89" s="3">
        <v>63.546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>
      <c r="A90" s="1" t="s">
        <v>55</v>
      </c>
      <c r="B90" s="3">
        <v>55.845</v>
      </c>
      <c r="C90" s="3">
        <v>55.845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3" ht="12.75">
      <c r="A91" s="1" t="s">
        <v>15</v>
      </c>
      <c r="B91" s="3">
        <v>192.217</v>
      </c>
      <c r="C91" s="3">
        <v>192.217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>
      <c r="A92" s="1" t="s">
        <v>7</v>
      </c>
      <c r="B92" s="3">
        <v>58.693</v>
      </c>
      <c r="C92" s="3">
        <v>58.693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1" t="s">
        <v>13</v>
      </c>
      <c r="B93" s="3">
        <v>102.905</v>
      </c>
      <c r="C93" s="3">
        <v>102.905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>
      <c r="A94" s="1" t="s">
        <v>10</v>
      </c>
      <c r="B94" s="3">
        <v>106.421</v>
      </c>
      <c r="C94" s="3">
        <v>106.421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7" t="s">
        <v>46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>
      <c r="A97" s="1" t="s">
        <v>16</v>
      </c>
      <c r="B97" s="3">
        <f>B74/B88</f>
        <v>0.3829750151221562</v>
      </c>
      <c r="C97" s="3">
        <f>C74/C88</f>
        <v>0.3833851074954634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1" t="s">
        <v>8</v>
      </c>
      <c r="B98" s="3">
        <f aca="true" t="shared" si="2" ref="B98:C103">B75/B89</f>
        <v>0.2168507852579234</v>
      </c>
      <c r="C98" s="3">
        <f t="shared" si="2"/>
        <v>0.25241557297076134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>
      <c r="A99" s="1" t="s">
        <v>55</v>
      </c>
      <c r="B99" s="3">
        <f t="shared" si="2"/>
        <v>0.15041633091592801</v>
      </c>
      <c r="C99" s="3">
        <f t="shared" si="2"/>
        <v>0.13447936252126422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>
      <c r="A100" s="1" t="s">
        <v>15</v>
      </c>
      <c r="B100" s="3">
        <f t="shared" si="2"/>
        <v>0.0034856438296300535</v>
      </c>
      <c r="C100" s="3">
        <f t="shared" si="2"/>
        <v>0.0016647851126591299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>
      <c r="A101" s="1" t="s">
        <v>7</v>
      </c>
      <c r="B101" s="3">
        <f t="shared" si="2"/>
        <v>0.009881927998228068</v>
      </c>
      <c r="C101" s="3">
        <f t="shared" si="2"/>
        <v>0.0081781473088784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>
      <c r="A102" s="1" t="s">
        <v>13</v>
      </c>
      <c r="B102" s="3">
        <f t="shared" si="2"/>
        <v>0.0016520091346387447</v>
      </c>
      <c r="C102" s="3">
        <f t="shared" si="2"/>
        <v>0.0018463631504785968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>
      <c r="A103" s="1" t="s">
        <v>10</v>
      </c>
      <c r="B103" s="3">
        <f t="shared" si="2"/>
        <v>0.0024431268264722187</v>
      </c>
      <c r="C103" s="3">
        <f t="shared" si="2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>
      <c r="A104" s="1" t="s">
        <v>43</v>
      </c>
      <c r="B104" s="3">
        <f>SUM(B97:B103)</f>
        <v>0.7677048390849766</v>
      </c>
      <c r="C104" s="3">
        <f>SUM(C97:C103)</f>
        <v>0.7819693385595051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>
      <c r="A106" s="7" t="s">
        <v>62</v>
      </c>
      <c r="B106" s="3"/>
      <c r="C106" s="3"/>
      <c r="D106" s="3"/>
      <c r="E106" s="3" t="s">
        <v>48</v>
      </c>
      <c r="F106" s="3" t="s">
        <v>49</v>
      </c>
      <c r="G106" s="3" t="s">
        <v>64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>
      <c r="A107" s="1" t="s">
        <v>16</v>
      </c>
      <c r="B107" s="3">
        <f>B97*4/B104</f>
        <v>1.9954284283455717</v>
      </c>
      <c r="C107" s="3">
        <f>C97*4/C104</f>
        <v>1.9611260369963426</v>
      </c>
      <c r="D107" s="3"/>
      <c r="E107" s="3">
        <f>AVERAGE(B107:C107)</f>
        <v>1.978277232670957</v>
      </c>
      <c r="F107" s="3">
        <f>STDEV(B107:C107)</f>
        <v>0.024255453533980568</v>
      </c>
      <c r="G107" s="3">
        <v>1.98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>
      <c r="A108" s="1" t="s">
        <v>15</v>
      </c>
      <c r="B108" s="3">
        <f>B100*4/B104</f>
        <v>0.01816137480016187</v>
      </c>
      <c r="C108" s="3">
        <f>C100*4/C104</f>
        <v>0.008515858771270457</v>
      </c>
      <c r="D108" s="3"/>
      <c r="E108" s="3">
        <f>AVERAGE(B108:C108)</f>
        <v>0.013338616785716163</v>
      </c>
      <c r="F108" s="3">
        <f>STDEV(B108:C108)</f>
        <v>0.006820409792072656</v>
      </c>
      <c r="G108" s="3">
        <v>0.01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>
      <c r="A109" s="1" t="s">
        <v>13</v>
      </c>
      <c r="B109" s="3">
        <f>B102*4/B104</f>
        <v>0.008607522321249223</v>
      </c>
      <c r="C109" s="3">
        <f>C102*4/C104</f>
        <v>0.009444683106781917</v>
      </c>
      <c r="D109" s="3"/>
      <c r="E109" s="3">
        <f>AVERAGE(B109:C109)</f>
        <v>0.00902610271401557</v>
      </c>
      <c r="F109" s="3">
        <f>STDEV(B109:C109)</f>
        <v>0.0005919620683936304</v>
      </c>
      <c r="G109" s="3">
        <v>0.01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19" ht="12.75">
      <c r="A110" s="1" t="s">
        <v>10</v>
      </c>
      <c r="B110" s="3">
        <f>B103*4/B104</f>
        <v>0.012729511145893877</v>
      </c>
      <c r="C110" s="3">
        <f>C103*4/C104</f>
        <v>0</v>
      </c>
      <c r="E110" s="3">
        <f>AVERAGE(B110:C110)</f>
        <v>0.006364755572946939</v>
      </c>
      <c r="F110" s="3">
        <f>STDEV(B110:C110)</f>
        <v>0.0090011236524513</v>
      </c>
      <c r="G110" s="1" t="s">
        <v>65</v>
      </c>
      <c r="S110" s="3"/>
    </row>
    <row r="111" spans="1:23" ht="12.75">
      <c r="A111" s="1" t="s">
        <v>8</v>
      </c>
      <c r="B111" s="3">
        <f>B98*4/B104</f>
        <v>1.1298654077334551</v>
      </c>
      <c r="C111" s="3">
        <f>C98*4/C104</f>
        <v>1.291178876326509</v>
      </c>
      <c r="D111" s="3"/>
      <c r="E111" s="3">
        <f>AVERAGE(B111:C111)</f>
        <v>1.210522142029982</v>
      </c>
      <c r="F111" s="3">
        <f>STDEV(B111:C111)</f>
        <v>0.11406584753887251</v>
      </c>
      <c r="G111" s="5">
        <v>1.21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>
      <c r="A112" s="1" t="s">
        <v>55</v>
      </c>
      <c r="B112" s="3">
        <f>B99*4/B104</f>
        <v>0.7837195925205237</v>
      </c>
      <c r="C112" s="3">
        <f>C99*4/C104</f>
        <v>0.6879009490013697</v>
      </c>
      <c r="D112" s="3"/>
      <c r="E112" s="3">
        <f>AVERAGE(B112:C112)</f>
        <v>0.7358102707609466</v>
      </c>
      <c r="F112" s="3">
        <f>STDEV(B112:C112)</f>
        <v>0.06775401259649134</v>
      </c>
      <c r="G112" s="5">
        <v>0.74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>
      <c r="A113" s="1" t="s">
        <v>7</v>
      </c>
      <c r="B113" s="3">
        <f>B101*4/B104</f>
        <v>0.05148816313314522</v>
      </c>
      <c r="C113" s="3">
        <f>C101*4/C104</f>
        <v>0.041833595797726136</v>
      </c>
      <c r="D113" s="3"/>
      <c r="E113" s="3">
        <f>AVERAGE(B113:C113)</f>
        <v>0.04666087946543568</v>
      </c>
      <c r="F113" s="3">
        <f>STDEV(B113:C113)</f>
        <v>0.0068268100322970045</v>
      </c>
      <c r="G113" s="5">
        <v>0.05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19" ht="12.75">
      <c r="A114" s="1" t="s">
        <v>43</v>
      </c>
      <c r="B114" s="3">
        <f>SUM(B107:B113)</f>
        <v>4.000000000000001</v>
      </c>
      <c r="C114" s="3">
        <f>SUM(C107:C113)</f>
        <v>4</v>
      </c>
      <c r="E114" s="3">
        <f>AVERAGE(B114:C114)</f>
        <v>4</v>
      </c>
      <c r="F114" s="3">
        <f>STDEV(B114:C114)</f>
        <v>8.429369702178807E-08</v>
      </c>
      <c r="S114" s="3"/>
    </row>
    <row r="115" ht="12.75">
      <c r="A115" s="1"/>
    </row>
    <row r="116" ht="12.75">
      <c r="A116" s="1"/>
    </row>
    <row r="117" spans="1:5" ht="20.25">
      <c r="A117" s="1"/>
      <c r="C117" s="1" t="s">
        <v>50</v>
      </c>
      <c r="E117" s="4" t="s">
        <v>57</v>
      </c>
    </row>
    <row r="118" spans="1:14" ht="20.25">
      <c r="A118" s="1"/>
      <c r="C118" s="1" t="s">
        <v>51</v>
      </c>
      <c r="E118" s="4" t="s">
        <v>66</v>
      </c>
      <c r="N118" s="8" t="s">
        <v>58</v>
      </c>
    </row>
    <row r="119" ht="12.75">
      <c r="A119" s="1"/>
    </row>
    <row r="120" ht="12.75">
      <c r="A120" s="1"/>
    </row>
    <row r="121" ht="12.75">
      <c r="A121" s="1"/>
    </row>
    <row r="122" spans="1:8" ht="12.75">
      <c r="A122" s="1" t="s">
        <v>18</v>
      </c>
      <c r="B122" s="1" t="s">
        <v>19</v>
      </c>
      <c r="C122" s="1" t="s">
        <v>20</v>
      </c>
      <c r="D122" s="1" t="s">
        <v>21</v>
      </c>
      <c r="E122" s="1" t="s">
        <v>22</v>
      </c>
      <c r="F122" s="1" t="s">
        <v>23</v>
      </c>
      <c r="G122" s="1" t="s">
        <v>24</v>
      </c>
      <c r="H122" s="1" t="s">
        <v>25</v>
      </c>
    </row>
    <row r="123" spans="1:8" ht="12.75">
      <c r="A123" s="1" t="s">
        <v>26</v>
      </c>
      <c r="B123" s="1" t="s">
        <v>9</v>
      </c>
      <c r="C123" s="1" t="s">
        <v>27</v>
      </c>
      <c r="D123" s="1">
        <v>20</v>
      </c>
      <c r="E123" s="1">
        <v>10</v>
      </c>
      <c r="F123" s="1">
        <v>350</v>
      </c>
      <c r="G123" s="1">
        <v>-500</v>
      </c>
      <c r="H123" s="1" t="s">
        <v>28</v>
      </c>
    </row>
    <row r="124" spans="1:8" ht="12.75">
      <c r="A124" s="1" t="s">
        <v>29</v>
      </c>
      <c r="B124" s="1" t="s">
        <v>10</v>
      </c>
      <c r="C124" s="1" t="s">
        <v>30</v>
      </c>
      <c r="D124" s="1">
        <v>20</v>
      </c>
      <c r="E124" s="1">
        <v>10</v>
      </c>
      <c r="F124" s="1">
        <v>500</v>
      </c>
      <c r="G124" s="1">
        <v>0</v>
      </c>
      <c r="H124" s="1" t="s">
        <v>31</v>
      </c>
    </row>
    <row r="125" spans="1:8" ht="12.75">
      <c r="A125" s="1" t="s">
        <v>29</v>
      </c>
      <c r="B125" s="1" t="s">
        <v>11</v>
      </c>
      <c r="C125" s="1" t="s">
        <v>27</v>
      </c>
      <c r="D125" s="1">
        <v>20</v>
      </c>
      <c r="E125" s="1">
        <v>10</v>
      </c>
      <c r="F125" s="1">
        <v>250</v>
      </c>
      <c r="G125" s="1">
        <v>-300</v>
      </c>
      <c r="H125" s="1" t="s">
        <v>32</v>
      </c>
    </row>
    <row r="126" spans="1:8" ht="12.75">
      <c r="A126" s="1" t="s">
        <v>29</v>
      </c>
      <c r="B126" s="1" t="s">
        <v>12</v>
      </c>
      <c r="C126" s="1" t="s">
        <v>27</v>
      </c>
      <c r="D126" s="1">
        <v>20</v>
      </c>
      <c r="E126" s="1">
        <v>10</v>
      </c>
      <c r="F126" s="1">
        <v>150</v>
      </c>
      <c r="G126" s="1">
        <v>-450</v>
      </c>
      <c r="H126" s="1" t="s">
        <v>33</v>
      </c>
    </row>
    <row r="127" spans="1:8" ht="12.75">
      <c r="A127" s="1" t="s">
        <v>29</v>
      </c>
      <c r="B127" s="1" t="s">
        <v>13</v>
      </c>
      <c r="C127" s="1" t="s">
        <v>27</v>
      </c>
      <c r="D127" s="1">
        <v>20</v>
      </c>
      <c r="E127" s="1">
        <v>10</v>
      </c>
      <c r="F127" s="1">
        <v>200</v>
      </c>
      <c r="G127" s="1">
        <v>-500</v>
      </c>
      <c r="H127" s="1" t="s">
        <v>34</v>
      </c>
    </row>
    <row r="128" spans="1:8" ht="12.75">
      <c r="A128" s="1" t="s">
        <v>29</v>
      </c>
      <c r="B128" s="1" t="s">
        <v>14</v>
      </c>
      <c r="C128" s="1" t="s">
        <v>35</v>
      </c>
      <c r="D128" s="1">
        <v>20</v>
      </c>
      <c r="E128" s="1">
        <v>10</v>
      </c>
      <c r="F128" s="1">
        <v>350</v>
      </c>
      <c r="G128" s="1">
        <v>-600</v>
      </c>
      <c r="H128" s="1" t="s">
        <v>36</v>
      </c>
    </row>
    <row r="129" spans="1:8" ht="12.75">
      <c r="A129" s="1" t="s">
        <v>37</v>
      </c>
      <c r="B129" s="1" t="s">
        <v>55</v>
      </c>
      <c r="C129" s="1" t="s">
        <v>38</v>
      </c>
      <c r="D129" s="1">
        <v>20</v>
      </c>
      <c r="E129" s="1">
        <v>10</v>
      </c>
      <c r="F129" s="1">
        <v>500</v>
      </c>
      <c r="G129" s="1">
        <v>-500</v>
      </c>
      <c r="H129" s="1" t="s">
        <v>59</v>
      </c>
    </row>
    <row r="130" spans="1:8" ht="12.75">
      <c r="A130" s="1" t="s">
        <v>37</v>
      </c>
      <c r="B130" s="1" t="s">
        <v>7</v>
      </c>
      <c r="C130" s="1" t="s">
        <v>38</v>
      </c>
      <c r="D130" s="1">
        <v>20</v>
      </c>
      <c r="E130" s="1">
        <v>10</v>
      </c>
      <c r="F130" s="1">
        <v>500</v>
      </c>
      <c r="G130" s="1">
        <v>-250</v>
      </c>
      <c r="H130" s="1" t="s">
        <v>39</v>
      </c>
    </row>
    <row r="131" spans="1:8" ht="12.75">
      <c r="A131" s="1" t="s">
        <v>37</v>
      </c>
      <c r="B131" s="1" t="s">
        <v>8</v>
      </c>
      <c r="C131" s="1" t="s">
        <v>38</v>
      </c>
      <c r="D131" s="1">
        <v>20</v>
      </c>
      <c r="E131" s="1">
        <v>10</v>
      </c>
      <c r="F131" s="1">
        <v>500</v>
      </c>
      <c r="G131" s="1">
        <v>-250</v>
      </c>
      <c r="H131" s="1" t="s">
        <v>40</v>
      </c>
    </row>
    <row r="132" spans="1:8" ht="12.75">
      <c r="A132" s="1" t="s">
        <v>37</v>
      </c>
      <c r="B132" s="1" t="s">
        <v>15</v>
      </c>
      <c r="C132" s="1" t="s">
        <v>27</v>
      </c>
      <c r="D132" s="1">
        <v>20</v>
      </c>
      <c r="E132" s="1">
        <v>10</v>
      </c>
      <c r="F132" s="1">
        <v>450</v>
      </c>
      <c r="G132" s="1">
        <v>-350</v>
      </c>
      <c r="H132" s="1" t="s">
        <v>41</v>
      </c>
    </row>
    <row r="133" spans="1:8" ht="12.75">
      <c r="A133" s="1" t="s">
        <v>37</v>
      </c>
      <c r="B133" s="1" t="s">
        <v>16</v>
      </c>
      <c r="C133" s="1" t="s">
        <v>27</v>
      </c>
      <c r="D133" s="1">
        <v>20</v>
      </c>
      <c r="E133" s="1">
        <v>10</v>
      </c>
      <c r="F133" s="1">
        <v>450</v>
      </c>
      <c r="G133" s="1">
        <v>-300</v>
      </c>
      <c r="H133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2008-01-14T20:12:05Z</dcterms:created>
  <dcterms:modified xsi:type="dcterms:W3CDTF">2008-01-14T21:06:42Z</dcterms:modified>
  <cp:category/>
  <cp:version/>
  <cp:contentType/>
  <cp:contentStatus/>
</cp:coreProperties>
</file>