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0" windowWidth="19140" windowHeight="73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0" i="1" l="1"/>
  <c r="G20" i="1" s="1"/>
  <c r="F21" i="1"/>
  <c r="F22" i="1"/>
  <c r="G22" i="1" s="1"/>
  <c r="F23" i="1"/>
  <c r="F24" i="1"/>
  <c r="F25" i="1"/>
  <c r="F26" i="1"/>
  <c r="G26" i="1" s="1"/>
  <c r="F27" i="1"/>
  <c r="F19" i="1"/>
  <c r="G19" i="1" s="1"/>
  <c r="B33" i="1"/>
  <c r="E28" i="1"/>
  <c r="D24" i="1"/>
  <c r="E24" i="1" s="1"/>
  <c r="G24" i="1"/>
  <c r="B28" i="1"/>
  <c r="D27" i="1"/>
  <c r="E27" i="1" s="1"/>
  <c r="G27" i="1"/>
  <c r="D26" i="1"/>
  <c r="E26" i="1" s="1"/>
  <c r="D25" i="1"/>
  <c r="E25" i="1" s="1"/>
  <c r="G25" i="1"/>
  <c r="D23" i="1"/>
  <c r="E23" i="1" s="1"/>
  <c r="G23" i="1"/>
  <c r="D22" i="1"/>
  <c r="E22" i="1" s="1"/>
  <c r="D21" i="1"/>
  <c r="E21" i="1" s="1"/>
  <c r="G21" i="1"/>
  <c r="D20" i="1"/>
  <c r="E20" i="1" s="1"/>
  <c r="D19" i="1"/>
  <c r="E19" i="1" s="1"/>
  <c r="K15" i="1" l="1"/>
  <c r="J15" i="1"/>
  <c r="I15" i="1"/>
  <c r="H15" i="1"/>
  <c r="G15" i="1"/>
  <c r="F15" i="1"/>
  <c r="E15" i="1"/>
  <c r="D15" i="1"/>
  <c r="C15" i="1"/>
  <c r="K14" i="1"/>
  <c r="J14" i="1"/>
  <c r="I14" i="1"/>
  <c r="H14" i="1"/>
  <c r="G14" i="1"/>
  <c r="F14" i="1"/>
  <c r="E14" i="1"/>
  <c r="D14" i="1"/>
  <c r="C14" i="1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N3" i="2"/>
  <c r="M3" i="2"/>
</calcChain>
</file>

<file path=xl/sharedStrings.xml><?xml version="1.0" encoding="utf-8"?>
<sst xmlns="http://schemas.openxmlformats.org/spreadsheetml/2006/main" count="115" uniqueCount="68">
  <si>
    <t>R150066</t>
  </si>
  <si>
    <t>Oxide</t>
  </si>
  <si>
    <t>CaO</t>
  </si>
  <si>
    <t>MgO</t>
  </si>
  <si>
    <t>MnO</t>
  </si>
  <si>
    <t>FeO</t>
  </si>
  <si>
    <t>As2O5</t>
  </si>
  <si>
    <t>CuO</t>
  </si>
  <si>
    <t>CoO</t>
  </si>
  <si>
    <t>ZnO</t>
  </si>
  <si>
    <t>#20</t>
  </si>
  <si>
    <t>#21</t>
  </si>
  <si>
    <t>#23</t>
  </si>
  <si>
    <t>#26</t>
  </si>
  <si>
    <t>#27</t>
  </si>
  <si>
    <t>#28</t>
  </si>
  <si>
    <t>#29</t>
  </si>
  <si>
    <t>#30</t>
  </si>
  <si>
    <t>#31</t>
  </si>
  <si>
    <t>Percent</t>
  </si>
  <si>
    <t>Standard</t>
  </si>
  <si>
    <t>Ca</t>
  </si>
  <si>
    <t>Mg</t>
  </si>
  <si>
    <t>Mn</t>
  </si>
  <si>
    <t>Fe</t>
  </si>
  <si>
    <t>As</t>
  </si>
  <si>
    <t>Cu</t>
  </si>
  <si>
    <t>Co</t>
  </si>
  <si>
    <t>Zn</t>
  </si>
  <si>
    <t>Totals</t>
  </si>
  <si>
    <t>#25</t>
  </si>
  <si>
    <t>Average</t>
  </si>
  <si>
    <t>Standard Dev</t>
  </si>
  <si>
    <t>Roselite</t>
  </si>
  <si>
    <t>Comment</t>
  </si>
  <si>
    <t>Point</t>
  </si>
  <si>
    <t>St Dev.</t>
  </si>
  <si>
    <t>Ideal Chemistry:</t>
  </si>
  <si>
    <t>Measured Chemistry:</t>
  </si>
  <si>
    <r>
      <t>Ca</t>
    </r>
    <r>
      <rPr>
        <vertAlign val="subscript"/>
        <sz val="14"/>
        <color theme="1"/>
        <rFont val="Verdana"/>
        <family val="2"/>
      </rPr>
      <t>2</t>
    </r>
    <r>
      <rPr>
        <sz val="14"/>
        <color theme="1"/>
        <rFont val="Calibri"/>
        <family val="2"/>
        <scheme val="minor"/>
      </rPr>
      <t>Co(AsO</t>
    </r>
    <r>
      <rPr>
        <vertAlign val="subscript"/>
        <sz val="14"/>
        <color theme="1"/>
        <rFont val="Verdana"/>
        <family val="2"/>
      </rPr>
      <t>4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Verdana"/>
        <family val="2"/>
      </rPr>
      <t>2</t>
    </r>
    <r>
      <rPr>
        <sz val="14"/>
        <color theme="1"/>
        <rFont val="Calibri"/>
        <family val="2"/>
        <scheme val="minor"/>
      </rPr>
      <t>·2H</t>
    </r>
    <r>
      <rPr>
        <vertAlign val="subscript"/>
        <sz val="14"/>
        <color theme="1"/>
        <rFont val="Verdana"/>
        <family val="2"/>
      </rPr>
      <t>2</t>
    </r>
    <r>
      <rPr>
        <sz val="14"/>
        <color theme="1"/>
        <rFont val="Calibri"/>
        <family val="2"/>
        <scheme val="minor"/>
      </rPr>
      <t>O</t>
    </r>
  </si>
  <si>
    <r>
      <t>Ca</t>
    </r>
    <r>
      <rPr>
        <vertAlign val="subscript"/>
        <sz val="14"/>
        <color theme="1"/>
        <rFont val="Calibri"/>
        <family val="2"/>
        <scheme val="minor"/>
      </rPr>
      <t>1.96</t>
    </r>
    <r>
      <rPr>
        <sz val="14"/>
        <color theme="1"/>
        <rFont val="Calibri"/>
        <family val="2"/>
        <scheme val="minor"/>
      </rPr>
      <t>(Co</t>
    </r>
    <r>
      <rPr>
        <vertAlign val="subscript"/>
        <sz val="14"/>
        <color theme="1"/>
        <rFont val="Calibri"/>
        <family val="2"/>
        <scheme val="minor"/>
      </rPr>
      <t>0.63</t>
    </r>
    <r>
      <rPr>
        <sz val="14"/>
        <color theme="1"/>
        <rFont val="Calibri"/>
        <family val="2"/>
        <scheme val="minor"/>
      </rPr>
      <t>Mg</t>
    </r>
    <r>
      <rPr>
        <vertAlign val="subscript"/>
        <sz val="14"/>
        <color theme="1"/>
        <rFont val="Calibri"/>
        <family val="2"/>
        <scheme val="minor"/>
      </rPr>
      <t>0.26</t>
    </r>
    <r>
      <rPr>
        <sz val="14"/>
        <color theme="1"/>
        <rFont val="Calibri"/>
        <family val="2"/>
        <scheme val="minor"/>
      </rPr>
      <t>Zn</t>
    </r>
    <r>
      <rPr>
        <vertAlign val="subscript"/>
        <sz val="14"/>
        <color theme="1"/>
        <rFont val="Calibri"/>
        <family val="2"/>
        <scheme val="minor"/>
      </rPr>
      <t>0.04</t>
    </r>
    <r>
      <rPr>
        <sz val="14"/>
        <color theme="1"/>
        <rFont val="Calibri"/>
        <family val="2"/>
        <scheme val="minor"/>
      </rPr>
      <t>Fe</t>
    </r>
    <r>
      <rPr>
        <vertAlign val="subscript"/>
        <sz val="14"/>
        <color theme="1"/>
        <rFont val="Calibri"/>
        <family val="2"/>
        <scheme val="minor"/>
      </rPr>
      <t>0.02</t>
    </r>
    <r>
      <rPr>
        <sz val="14"/>
        <color theme="1"/>
        <rFont val="Calibri"/>
        <family val="2"/>
        <scheme val="minor"/>
      </rPr>
      <t>Mn</t>
    </r>
    <r>
      <rPr>
        <vertAlign val="subscript"/>
        <sz val="14"/>
        <color theme="1"/>
        <rFont val="Calibri"/>
        <family val="2"/>
        <scheme val="minor"/>
      </rPr>
      <t>0.01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  <scheme val="minor"/>
      </rPr>
      <t>Ʃ=0.96</t>
    </r>
    <r>
      <rPr>
        <sz val="14"/>
        <color theme="1"/>
        <rFont val="Calibri"/>
        <family val="2"/>
        <scheme val="minor"/>
      </rPr>
      <t>(As</t>
    </r>
    <r>
      <rPr>
        <vertAlign val="subscript"/>
        <sz val="14"/>
        <color theme="1"/>
        <rFont val="Calibri"/>
        <family val="2"/>
        <scheme val="minor"/>
      </rPr>
      <t>1.02</t>
    </r>
    <r>
      <rPr>
        <sz val="14"/>
        <color theme="1"/>
        <rFont val="Calibri"/>
        <family val="2"/>
        <scheme val="minor"/>
      </rPr>
      <t>O</t>
    </r>
    <r>
      <rPr>
        <vertAlign val="subscript"/>
        <sz val="14"/>
        <color theme="1"/>
        <rFont val="Calibri"/>
        <family val="2"/>
        <scheme val="minor"/>
      </rPr>
      <t>4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·2H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O</t>
    </r>
  </si>
  <si>
    <t xml:space="preserve">Column Conditions :  Cond 1 : 15keV 10nA  </t>
  </si>
  <si>
    <t xml:space="preserve">Beam Size :  5 µm </t>
  </si>
  <si>
    <t>Xtal</t>
  </si>
  <si>
    <t>Element</t>
  </si>
  <si>
    <t>LLIF</t>
  </si>
  <si>
    <t>as2O3</t>
  </si>
  <si>
    <t>TAP</t>
  </si>
  <si>
    <t>diopside</t>
  </si>
  <si>
    <t>LPET</t>
  </si>
  <si>
    <t>cuprite</t>
  </si>
  <si>
    <t>rhod791</t>
  </si>
  <si>
    <t>co_2</t>
  </si>
  <si>
    <t>fayalite</t>
  </si>
  <si>
    <t>Wt % Oxide</t>
  </si>
  <si>
    <t>Oxide MW</t>
  </si>
  <si>
    <t>Mol #</t>
  </si>
  <si>
    <t>Atom Prop.</t>
  </si>
  <si>
    <t>Anion Prop.</t>
  </si>
  <si>
    <t># Ions/formula</t>
  </si>
  <si>
    <r>
      <t>As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</si>
  <si>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O+</t>
    </r>
  </si>
  <si>
    <t>(Estimated)</t>
  </si>
  <si>
    <t>Total:</t>
  </si>
  <si>
    <t>Enter Oxygens in formula:</t>
  </si>
  <si>
    <t>Oxygen Factor Calculation:</t>
  </si>
  <si>
    <t>F=</t>
  </si>
  <si>
    <t>F is factor for anion proportion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</si>
</sst>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vertAlign val="subscript"/>
      <sz val="14"/>
      <color theme="1"/>
      <name val="Verdana"/>
      <family val="2"/>
    </font>
    <font>
      <sz val="11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" xfId="0" applyBorder="1"/>
    <xf numFmtId="2" fontId="0" fillId="0" borderId="1" xfId="0" applyNumberFormat="1" applyBorder="1" applyAlignment="1">
      <alignment horizontal="left"/>
    </xf>
    <xf numFmtId="0" fontId="0" fillId="0" borderId="0" xfId="0" applyBorder="1"/>
    <xf numFmtId="0" fontId="1" fillId="0" borderId="0" xfId="0" applyFont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0" fillId="0" borderId="0" xfId="0" applyFill="1"/>
    <xf numFmtId="0" fontId="6" fillId="0" borderId="2" xfId="1" applyBorder="1"/>
    <xf numFmtId="0" fontId="6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2" fontId="6" fillId="0" borderId="3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2" fontId="6" fillId="0" borderId="0" xfId="0" applyNumberFormat="1" applyFont="1" applyFill="1" applyBorder="1" applyAlignment="1" applyProtection="1"/>
    <xf numFmtId="0" fontId="6" fillId="2" borderId="0" xfId="1" applyFill="1"/>
    <xf numFmtId="0" fontId="6" fillId="2" borderId="0" xfId="1" applyFill="1" applyAlignment="1">
      <alignment horizontal="left"/>
    </xf>
    <xf numFmtId="0" fontId="6" fillId="2" borderId="0" xfId="1" applyFill="1" applyAlignment="1"/>
    <xf numFmtId="0" fontId="6" fillId="3" borderId="0" xfId="1" applyFill="1"/>
    <xf numFmtId="0" fontId="6" fillId="3" borderId="0" xfId="1" applyFill="1" applyAlignment="1">
      <alignment horizontal="right"/>
    </xf>
    <xf numFmtId="2" fontId="0" fillId="0" borderId="0" xfId="0" applyNumberFormat="1" applyFill="1" applyAlignment="1">
      <alignment horizontal="left"/>
    </xf>
    <xf numFmtId="2" fontId="0" fillId="0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topLeftCell="A8" zoomScale="90" zoomScaleNormal="90" workbookViewId="0">
      <selection activeCell="H27" sqref="H27"/>
    </sheetView>
  </sheetViews>
  <sheetFormatPr defaultRowHeight="14.5" x14ac:dyDescent="0.35"/>
  <cols>
    <col min="2" max="2" width="9.81640625" customWidth="1"/>
    <col min="3" max="3" width="9.7265625" customWidth="1"/>
    <col min="4" max="4" width="12.54296875" customWidth="1"/>
    <col min="5" max="5" width="12.1796875" customWidth="1"/>
    <col min="6" max="6" width="12.6328125" customWidth="1"/>
    <col min="7" max="7" width="12.36328125" customWidth="1"/>
    <col min="11" max="11" width="5.81640625" customWidth="1"/>
  </cols>
  <sheetData>
    <row r="1" spans="1:14" x14ac:dyDescent="0.35">
      <c r="A1" t="s">
        <v>0</v>
      </c>
      <c r="B1" t="s">
        <v>33</v>
      </c>
    </row>
    <row r="2" spans="1:14" x14ac:dyDescent="0.35">
      <c r="C2" t="s">
        <v>1</v>
      </c>
      <c r="D2" s="1"/>
      <c r="E2" s="1"/>
      <c r="F2" s="1"/>
      <c r="G2" s="1"/>
      <c r="H2" s="1"/>
      <c r="I2" s="1"/>
      <c r="J2" s="1"/>
      <c r="K2" s="1"/>
    </row>
    <row r="3" spans="1:14" x14ac:dyDescent="0.35">
      <c r="A3" t="s">
        <v>35</v>
      </c>
      <c r="B3" t="s">
        <v>34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29</v>
      </c>
    </row>
    <row r="4" spans="1:14" x14ac:dyDescent="0.35">
      <c r="A4" s="1" t="s">
        <v>10</v>
      </c>
      <c r="B4" t="s">
        <v>0</v>
      </c>
      <c r="C4" s="2">
        <v>24.31812</v>
      </c>
      <c r="D4" s="2">
        <v>2.3126509999999998</v>
      </c>
      <c r="E4" s="2">
        <v>0.105462</v>
      </c>
      <c r="F4" s="2">
        <v>0.35797400000000001</v>
      </c>
      <c r="G4" s="2">
        <v>52.833799999999997</v>
      </c>
      <c r="H4" s="2">
        <v>1.2999999999999999E-5</v>
      </c>
      <c r="I4" s="2">
        <v>10.60145</v>
      </c>
      <c r="J4" s="2">
        <v>1.1108180000000001</v>
      </c>
      <c r="K4" s="2">
        <v>91.640289999999993</v>
      </c>
      <c r="L4" s="2"/>
      <c r="M4" s="2"/>
      <c r="N4" s="3"/>
    </row>
    <row r="5" spans="1:14" x14ac:dyDescent="0.35">
      <c r="A5" s="1" t="s">
        <v>11</v>
      </c>
      <c r="B5" t="s">
        <v>0</v>
      </c>
      <c r="C5" s="2">
        <v>24.314219999999999</v>
      </c>
      <c r="D5" s="2">
        <v>1.5472030000000001</v>
      </c>
      <c r="E5" s="2">
        <v>8.8457999999999995E-2</v>
      </c>
      <c r="F5" s="2">
        <v>0.240616</v>
      </c>
      <c r="G5" s="2">
        <v>53.385689999999997</v>
      </c>
      <c r="H5" s="2">
        <v>1.2999999999999999E-5</v>
      </c>
      <c r="I5" s="2">
        <v>12.42423</v>
      </c>
      <c r="J5" s="2">
        <v>0.39757799999999999</v>
      </c>
      <c r="K5" s="2">
        <v>92.397999999999996</v>
      </c>
      <c r="L5" s="2"/>
      <c r="M5" s="2"/>
      <c r="N5" s="3"/>
    </row>
    <row r="6" spans="1:14" x14ac:dyDescent="0.35">
      <c r="A6" s="1" t="s">
        <v>12</v>
      </c>
      <c r="B6" t="s">
        <v>0</v>
      </c>
      <c r="C6" s="2">
        <v>24.87302</v>
      </c>
      <c r="D6" s="2">
        <v>1.9331259999999999</v>
      </c>
      <c r="E6" s="2">
        <v>1.2999999999999999E-5</v>
      </c>
      <c r="F6" s="2">
        <v>0.23957200000000001</v>
      </c>
      <c r="G6" s="2">
        <v>51.213900000000002</v>
      </c>
      <c r="H6" s="2">
        <v>1.2999999999999999E-5</v>
      </c>
      <c r="I6" s="2">
        <v>10.99977</v>
      </c>
      <c r="J6" s="2">
        <v>0.77674500000000002</v>
      </c>
      <c r="K6" s="2">
        <v>90.036159999999995</v>
      </c>
      <c r="L6" s="2"/>
      <c r="M6" s="2"/>
      <c r="N6" s="3"/>
    </row>
    <row r="7" spans="1:14" x14ac:dyDescent="0.35">
      <c r="A7" s="1" t="s">
        <v>30</v>
      </c>
      <c r="B7" t="s">
        <v>0</v>
      </c>
      <c r="C7" s="2">
        <v>24.654140000000002</v>
      </c>
      <c r="D7" s="2">
        <v>2.716297</v>
      </c>
      <c r="E7" s="2">
        <v>0.11974700000000001</v>
      </c>
      <c r="F7" s="2">
        <v>0.36346899999999999</v>
      </c>
      <c r="G7" s="2">
        <v>53.115569999999998</v>
      </c>
      <c r="H7" s="2">
        <v>8.1076999999999996E-2</v>
      </c>
      <c r="I7" s="2">
        <v>9.9885699999999993</v>
      </c>
      <c r="J7" s="2">
        <v>0.52225100000000002</v>
      </c>
      <c r="K7" s="2">
        <v>91.561120000000003</v>
      </c>
      <c r="L7" s="2"/>
      <c r="M7" s="2"/>
      <c r="N7" s="3"/>
    </row>
    <row r="8" spans="1:14" x14ac:dyDescent="0.35">
      <c r="A8" s="1" t="s">
        <v>13</v>
      </c>
      <c r="B8" t="s">
        <v>0</v>
      </c>
      <c r="C8" s="2">
        <v>24.724260000000001</v>
      </c>
      <c r="D8" s="2">
        <v>2.4744989999999998</v>
      </c>
      <c r="E8" s="2">
        <v>4.5893999999999997E-2</v>
      </c>
      <c r="F8" s="2">
        <v>0.48188199999999998</v>
      </c>
      <c r="G8" s="2">
        <v>51.721339999999998</v>
      </c>
      <c r="H8" s="2">
        <v>1.2999999999999999E-5</v>
      </c>
      <c r="I8" s="2">
        <v>10.469799999999999</v>
      </c>
      <c r="J8" s="2">
        <v>0.54325400000000001</v>
      </c>
      <c r="K8" s="2">
        <v>90.460939999999994</v>
      </c>
      <c r="L8" s="2"/>
      <c r="M8" s="2"/>
      <c r="N8" s="3"/>
    </row>
    <row r="9" spans="1:14" x14ac:dyDescent="0.35">
      <c r="A9" s="1" t="s">
        <v>14</v>
      </c>
      <c r="B9" t="s">
        <v>0</v>
      </c>
      <c r="C9" s="2">
        <v>24.647110000000001</v>
      </c>
      <c r="D9" s="2">
        <v>2.619462</v>
      </c>
      <c r="E9" s="2">
        <v>6.5767999999999993E-2</v>
      </c>
      <c r="F9" s="2">
        <v>0.45568199999999998</v>
      </c>
      <c r="G9" s="2">
        <v>53.91357</v>
      </c>
      <c r="H9" s="2">
        <v>1.2999999999999999E-5</v>
      </c>
      <c r="I9" s="2">
        <v>10.233610000000001</v>
      </c>
      <c r="J9" s="2">
        <v>0.45157000000000003</v>
      </c>
      <c r="K9" s="2">
        <v>92.386780000000002</v>
      </c>
      <c r="L9" s="2"/>
      <c r="M9" s="2"/>
      <c r="N9" s="3"/>
    </row>
    <row r="10" spans="1:14" x14ac:dyDescent="0.35">
      <c r="A10" s="1" t="s">
        <v>15</v>
      </c>
      <c r="B10" t="s">
        <v>0</v>
      </c>
      <c r="C10" s="2">
        <v>24.37002</v>
      </c>
      <c r="D10" s="2">
        <v>2.4440569999999999</v>
      </c>
      <c r="E10" s="2">
        <v>7.2972999999999996E-2</v>
      </c>
      <c r="F10" s="2">
        <v>0.45802799999999999</v>
      </c>
      <c r="G10" s="2">
        <v>51.981189999999998</v>
      </c>
      <c r="H10" s="2">
        <v>1.2999999999999999E-5</v>
      </c>
      <c r="I10" s="2">
        <v>10.417529999999999</v>
      </c>
      <c r="J10" s="2">
        <v>0.61884600000000001</v>
      </c>
      <c r="K10" s="2">
        <v>90.362660000000005</v>
      </c>
      <c r="L10" s="2"/>
      <c r="M10" s="2"/>
      <c r="N10" s="3"/>
    </row>
    <row r="11" spans="1:14" x14ac:dyDescent="0.35">
      <c r="A11" s="1" t="s">
        <v>16</v>
      </c>
      <c r="B11" t="s">
        <v>0</v>
      </c>
      <c r="C11" s="2">
        <v>24.19707</v>
      </c>
      <c r="D11" s="2">
        <v>2.1411419999999999</v>
      </c>
      <c r="E11" s="2">
        <v>6.9472999999999993E-2</v>
      </c>
      <c r="F11" s="2">
        <v>0.317409</v>
      </c>
      <c r="G11" s="2">
        <v>52.152610000000003</v>
      </c>
      <c r="H11" s="2">
        <v>1.2999999999999999E-5</v>
      </c>
      <c r="I11" s="2">
        <v>10.745329999999999</v>
      </c>
      <c r="J11" s="2">
        <v>0.88522400000000001</v>
      </c>
      <c r="K11" s="2">
        <v>90.508290000000002</v>
      </c>
      <c r="L11" s="2"/>
      <c r="M11" s="2"/>
      <c r="N11" s="3"/>
    </row>
    <row r="12" spans="1:14" x14ac:dyDescent="0.35">
      <c r="A12" s="1" t="s">
        <v>17</v>
      </c>
      <c r="B12" t="s">
        <v>0</v>
      </c>
      <c r="C12" s="2">
        <v>24.825939999999999</v>
      </c>
      <c r="D12" s="2">
        <v>2.5494539999999999</v>
      </c>
      <c r="E12" s="2">
        <v>8.7683999999999998E-2</v>
      </c>
      <c r="F12" s="2">
        <v>0.33976099999999998</v>
      </c>
      <c r="G12" s="2">
        <v>53.272350000000003</v>
      </c>
      <c r="H12" s="2">
        <v>2.313E-3</v>
      </c>
      <c r="I12" s="2">
        <v>10.06926</v>
      </c>
      <c r="J12" s="2">
        <v>0.94353299999999996</v>
      </c>
      <c r="K12" s="2">
        <v>92.090320000000006</v>
      </c>
      <c r="L12" s="2"/>
      <c r="M12" s="2"/>
      <c r="N12" s="3"/>
    </row>
    <row r="13" spans="1:14" x14ac:dyDescent="0.35">
      <c r="A13" s="1" t="s">
        <v>18</v>
      </c>
      <c r="B13" t="s">
        <v>0</v>
      </c>
      <c r="C13" s="2">
        <v>24.804369999999999</v>
      </c>
      <c r="D13" s="2">
        <v>2.642598</v>
      </c>
      <c r="E13" s="2">
        <v>8.2174999999999998E-2</v>
      </c>
      <c r="F13" s="2">
        <v>0.48938900000000002</v>
      </c>
      <c r="G13" s="2">
        <v>51.961190000000002</v>
      </c>
      <c r="H13" s="2">
        <v>1.2999999999999999E-5</v>
      </c>
      <c r="I13" s="2">
        <v>9.8351290000000002</v>
      </c>
      <c r="J13" s="2">
        <v>1.0009570000000001</v>
      </c>
      <c r="K13" s="2">
        <v>90.815820000000002</v>
      </c>
      <c r="L13" s="6"/>
    </row>
    <row r="14" spans="1:14" x14ac:dyDescent="0.35">
      <c r="A14" s="4"/>
      <c r="B14" s="4" t="s">
        <v>31</v>
      </c>
      <c r="C14" s="5">
        <f t="shared" ref="C14:K14" si="0">AVERAGE(C4:C13)</f>
        <v>24.572827</v>
      </c>
      <c r="D14" s="5">
        <f t="shared" si="0"/>
        <v>2.3380489</v>
      </c>
      <c r="E14" s="5">
        <f t="shared" si="0"/>
        <v>7.3764699999999989E-2</v>
      </c>
      <c r="F14" s="5">
        <f t="shared" si="0"/>
        <v>0.37437820000000005</v>
      </c>
      <c r="G14" s="5">
        <f t="shared" si="0"/>
        <v>52.555121000000007</v>
      </c>
      <c r="H14" s="5">
        <f t="shared" si="0"/>
        <v>8.3493999999999981E-3</v>
      </c>
      <c r="I14" s="5">
        <f t="shared" si="0"/>
        <v>10.5784679</v>
      </c>
      <c r="J14" s="5">
        <f t="shared" si="0"/>
        <v>0.72507759999999999</v>
      </c>
      <c r="K14" s="5">
        <f t="shared" si="0"/>
        <v>91.226038000000003</v>
      </c>
      <c r="L14" s="6"/>
    </row>
    <row r="15" spans="1:14" x14ac:dyDescent="0.35">
      <c r="B15" t="s">
        <v>36</v>
      </c>
      <c r="C15" s="3">
        <f t="shared" ref="C15:K15" si="1">STDEV(C4:C13)</f>
        <v>0.24875984603852599</v>
      </c>
      <c r="D15" s="3">
        <f t="shared" si="1"/>
        <v>0.3679342859142235</v>
      </c>
      <c r="E15" s="3">
        <f t="shared" si="1"/>
        <v>3.3163811810298413E-2</v>
      </c>
      <c r="F15" s="3">
        <f t="shared" si="1"/>
        <v>9.3861087949515185E-2</v>
      </c>
      <c r="G15" s="3">
        <f t="shared" si="1"/>
        <v>0.86792482469457566</v>
      </c>
      <c r="H15" s="3">
        <f t="shared" si="1"/>
        <v>2.5564094712875882E-2</v>
      </c>
      <c r="I15" s="3">
        <f t="shared" si="1"/>
        <v>0.74005750197286835</v>
      </c>
      <c r="J15" s="3">
        <f t="shared" si="1"/>
        <v>0.25132764146127851</v>
      </c>
      <c r="K15" s="3">
        <f t="shared" si="1"/>
        <v>0.89329179854687568</v>
      </c>
    </row>
    <row r="18" spans="1:8" ht="15" thickBot="1" x14ac:dyDescent="0.4">
      <c r="A18" s="12" t="s">
        <v>1</v>
      </c>
      <c r="B18" s="12" t="s">
        <v>54</v>
      </c>
      <c r="C18" s="12" t="s">
        <v>55</v>
      </c>
      <c r="D18" s="12" t="s">
        <v>56</v>
      </c>
      <c r="E18" s="12" t="s">
        <v>57</v>
      </c>
      <c r="F18" s="12" t="s">
        <v>58</v>
      </c>
      <c r="G18" s="12" t="s">
        <v>59</v>
      </c>
    </row>
    <row r="19" spans="1:8" x14ac:dyDescent="0.35">
      <c r="A19" s="14" t="s">
        <v>2</v>
      </c>
      <c r="B19" s="15">
        <v>24.57</v>
      </c>
      <c r="C19" s="15">
        <v>56.08</v>
      </c>
      <c r="D19" s="14">
        <f t="shared" ref="D19:D27" si="2">B19/C19</f>
        <v>0.43812410841654781</v>
      </c>
      <c r="E19" s="14">
        <f>D19*1</f>
        <v>0.43812410841654781</v>
      </c>
      <c r="F19" s="16">
        <f>E19*$B$33</f>
        <v>1.9519737238588171</v>
      </c>
      <c r="G19" s="15">
        <f>F19</f>
        <v>1.9519737238588171</v>
      </c>
    </row>
    <row r="20" spans="1:8" x14ac:dyDescent="0.35">
      <c r="A20" s="14" t="s">
        <v>3</v>
      </c>
      <c r="B20" s="15">
        <v>2.34</v>
      </c>
      <c r="C20" s="15">
        <v>40.311399999999999</v>
      </c>
      <c r="D20" s="14">
        <f t="shared" si="2"/>
        <v>5.8048095575941296E-2</v>
      </c>
      <c r="E20" s="14">
        <f>D20*1</f>
        <v>5.8048095575941296E-2</v>
      </c>
      <c r="F20" s="16">
        <f t="shared" ref="F20:F27" si="3">E20*$B$33</f>
        <v>0.25862159855525318</v>
      </c>
      <c r="G20" s="15">
        <f>F20</f>
        <v>0.25862159855525318</v>
      </c>
    </row>
    <row r="21" spans="1:8" x14ac:dyDescent="0.35">
      <c r="A21" s="14" t="s">
        <v>4</v>
      </c>
      <c r="B21" s="15">
        <v>7.0000000000000007E-2</v>
      </c>
      <c r="C21" s="15">
        <v>70.94</v>
      </c>
      <c r="D21" s="14">
        <f t="shared" si="2"/>
        <v>9.8674936566112213E-4</v>
      </c>
      <c r="E21" s="14">
        <f>D21*1</f>
        <v>9.8674936566112213E-4</v>
      </c>
      <c r="F21" s="16">
        <f t="shared" si="3"/>
        <v>4.3962630606339806E-3</v>
      </c>
      <c r="G21" s="15">
        <f>F21</f>
        <v>4.3962630606339806E-3</v>
      </c>
    </row>
    <row r="22" spans="1:8" x14ac:dyDescent="0.35">
      <c r="A22" s="14" t="s">
        <v>5</v>
      </c>
      <c r="B22" s="15">
        <v>0.37</v>
      </c>
      <c r="C22" s="15">
        <v>71.849999999999994</v>
      </c>
      <c r="D22" s="14">
        <f t="shared" si="2"/>
        <v>5.1496172581767573E-3</v>
      </c>
      <c r="E22" s="14">
        <f>D22*1</f>
        <v>5.1496172581767573E-3</v>
      </c>
      <c r="F22" s="16">
        <f t="shared" si="3"/>
        <v>2.2943082525680204E-2</v>
      </c>
      <c r="G22" s="15">
        <f>F22</f>
        <v>2.2943082525680204E-2</v>
      </c>
    </row>
    <row r="23" spans="1:8" ht="15.5" x14ac:dyDescent="0.4">
      <c r="A23" s="14" t="s">
        <v>60</v>
      </c>
      <c r="B23" s="15">
        <v>52.56</v>
      </c>
      <c r="C23" s="15">
        <v>229.84</v>
      </c>
      <c r="D23" s="14">
        <f t="shared" si="2"/>
        <v>0.22868082144100244</v>
      </c>
      <c r="E23" s="14">
        <f>D23*5</f>
        <v>1.1434041072050123</v>
      </c>
      <c r="F23" s="16">
        <f t="shared" si="3"/>
        <v>5.0942067102467083</v>
      </c>
      <c r="G23" s="15">
        <f>F23*2/5</f>
        <v>2.0376826840986833</v>
      </c>
    </row>
    <row r="24" spans="1:8" x14ac:dyDescent="0.35">
      <c r="A24" s="14" t="s">
        <v>8</v>
      </c>
      <c r="B24" s="15">
        <v>10.58</v>
      </c>
      <c r="C24" s="15">
        <v>74.932000000000002</v>
      </c>
      <c r="D24" s="14">
        <f t="shared" si="2"/>
        <v>0.141194683179416</v>
      </c>
      <c r="E24" s="14">
        <f>D24*1</f>
        <v>0.141194683179416</v>
      </c>
      <c r="F24" s="16">
        <f t="shared" si="3"/>
        <v>0.62906447333127602</v>
      </c>
      <c r="G24" s="15">
        <f>F24</f>
        <v>0.62906447333127602</v>
      </c>
    </row>
    <row r="25" spans="1:8" x14ac:dyDescent="0.35">
      <c r="A25" s="14" t="s">
        <v>7</v>
      </c>
      <c r="B25" s="15">
        <v>0.01</v>
      </c>
      <c r="C25" s="15">
        <v>79.539400000000001</v>
      </c>
      <c r="D25" s="14">
        <f t="shared" si="2"/>
        <v>1.2572385509571359E-4</v>
      </c>
      <c r="E25" s="14">
        <f>D25*1</f>
        <v>1.2572385509571359E-4</v>
      </c>
      <c r="F25" s="16">
        <f t="shared" si="3"/>
        <v>5.6013731473489791E-4</v>
      </c>
      <c r="G25" s="15">
        <f>F25</f>
        <v>5.6013731473489791E-4</v>
      </c>
    </row>
    <row r="26" spans="1:8" x14ac:dyDescent="0.35">
      <c r="A26" s="14" t="s">
        <v>9</v>
      </c>
      <c r="B26" s="15">
        <v>0.73</v>
      </c>
      <c r="C26" s="15">
        <v>81.38</v>
      </c>
      <c r="D26" s="14">
        <f t="shared" si="2"/>
        <v>8.9702629638731875E-3</v>
      </c>
      <c r="E26" s="14">
        <f>D26*1</f>
        <v>8.9702629638731875E-3</v>
      </c>
      <c r="F26" s="16">
        <f t="shared" si="3"/>
        <v>3.9965199963241833E-2</v>
      </c>
      <c r="G26" s="15">
        <f>F26</f>
        <v>3.9965199963241833E-2</v>
      </c>
    </row>
    <row r="27" spans="1:8" ht="15.5" x14ac:dyDescent="0.4">
      <c r="A27" s="14" t="s">
        <v>61</v>
      </c>
      <c r="B27" s="15">
        <v>8.08</v>
      </c>
      <c r="C27" s="15">
        <v>18.015000000000001</v>
      </c>
      <c r="D27" s="14">
        <f t="shared" si="2"/>
        <v>0.44851512628365248</v>
      </c>
      <c r="E27" s="14">
        <f>D27*1</f>
        <v>0.44851512628365248</v>
      </c>
      <c r="F27" s="16">
        <f t="shared" si="3"/>
        <v>1.9982688111436548</v>
      </c>
      <c r="G27" s="15">
        <f>2*F27</f>
        <v>3.9965376222873097</v>
      </c>
      <c r="H27" t="s">
        <v>62</v>
      </c>
    </row>
    <row r="28" spans="1:8" x14ac:dyDescent="0.35">
      <c r="A28" s="17" t="s">
        <v>63</v>
      </c>
      <c r="B28" s="18">
        <f>SUM(B19:B27)</f>
        <v>99.31</v>
      </c>
      <c r="C28" s="13"/>
      <c r="D28" s="13"/>
      <c r="E28" s="13">
        <f>SUM(E19:E27)</f>
        <v>2.2445184741033768</v>
      </c>
    </row>
    <row r="30" spans="1:8" x14ac:dyDescent="0.35">
      <c r="A30" s="21" t="s">
        <v>64</v>
      </c>
      <c r="B30" s="19"/>
      <c r="C30" s="20">
        <v>10</v>
      </c>
    </row>
    <row r="32" spans="1:8" x14ac:dyDescent="0.35">
      <c r="A32" s="22" t="s">
        <v>65</v>
      </c>
      <c r="B32" s="22"/>
      <c r="C32" s="22"/>
      <c r="D32" s="22"/>
    </row>
    <row r="33" spans="1:4" x14ac:dyDescent="0.35">
      <c r="A33" s="23" t="s">
        <v>66</v>
      </c>
      <c r="B33" s="22">
        <f>C30/E28</f>
        <v>4.4552985931624933</v>
      </c>
      <c r="C33" s="22"/>
      <c r="D33" s="22"/>
    </row>
    <row r="34" spans="1:4" x14ac:dyDescent="0.35">
      <c r="A34" s="22"/>
      <c r="B34" s="22"/>
      <c r="C34" s="22"/>
      <c r="D34" s="22"/>
    </row>
    <row r="35" spans="1:4" x14ac:dyDescent="0.35">
      <c r="A35" s="22" t="s">
        <v>67</v>
      </c>
      <c r="B35" s="22"/>
      <c r="C35" s="22"/>
      <c r="D35" s="22"/>
    </row>
    <row r="37" spans="1:4" ht="20.5" x14ac:dyDescent="0.5">
      <c r="A37" s="7" t="s">
        <v>37</v>
      </c>
      <c r="D37" s="8" t="s">
        <v>39</v>
      </c>
    </row>
    <row r="38" spans="1:4" ht="20.5" x14ac:dyDescent="0.55000000000000004">
      <c r="A38" s="7" t="s">
        <v>38</v>
      </c>
      <c r="D38" s="8" t="s">
        <v>40</v>
      </c>
    </row>
    <row r="40" spans="1:4" x14ac:dyDescent="0.35">
      <c r="A40" t="s">
        <v>41</v>
      </c>
    </row>
    <row r="41" spans="1:4" x14ac:dyDescent="0.35">
      <c r="A41" t="s">
        <v>42</v>
      </c>
    </row>
    <row r="42" spans="1:4" x14ac:dyDescent="0.35">
      <c r="A42" s="9"/>
      <c r="B42" s="9"/>
      <c r="C42" s="10"/>
    </row>
    <row r="43" spans="1:4" x14ac:dyDescent="0.35">
      <c r="A43" s="11" t="s">
        <v>43</v>
      </c>
      <c r="B43" s="9" t="s">
        <v>44</v>
      </c>
      <c r="C43" s="10" t="s">
        <v>20</v>
      </c>
    </row>
    <row r="44" spans="1:4" x14ac:dyDescent="0.35">
      <c r="A44" t="s">
        <v>45</v>
      </c>
      <c r="B44" t="s">
        <v>25</v>
      </c>
      <c r="C44" s="10" t="s">
        <v>46</v>
      </c>
    </row>
    <row r="45" spans="1:4" x14ac:dyDescent="0.35">
      <c r="A45" t="s">
        <v>47</v>
      </c>
      <c r="B45" t="s">
        <v>22</v>
      </c>
      <c r="C45" s="10" t="s">
        <v>48</v>
      </c>
    </row>
    <row r="46" spans="1:4" x14ac:dyDescent="0.35">
      <c r="A46" t="s">
        <v>49</v>
      </c>
      <c r="B46" t="s">
        <v>21</v>
      </c>
      <c r="C46" s="10" t="s">
        <v>48</v>
      </c>
    </row>
    <row r="47" spans="1:4" x14ac:dyDescent="0.35">
      <c r="A47" t="s">
        <v>45</v>
      </c>
      <c r="B47" t="s">
        <v>26</v>
      </c>
      <c r="C47" s="10" t="s">
        <v>50</v>
      </c>
    </row>
    <row r="48" spans="1:4" x14ac:dyDescent="0.35">
      <c r="A48" t="s">
        <v>45</v>
      </c>
      <c r="B48" t="s">
        <v>23</v>
      </c>
      <c r="C48" s="10" t="s">
        <v>51</v>
      </c>
    </row>
    <row r="49" spans="1:5" x14ac:dyDescent="0.35">
      <c r="A49" t="s">
        <v>45</v>
      </c>
      <c r="B49" t="s">
        <v>27</v>
      </c>
      <c r="C49" s="10" t="s">
        <v>52</v>
      </c>
    </row>
    <row r="50" spans="1:5" x14ac:dyDescent="0.35">
      <c r="A50" t="s">
        <v>45</v>
      </c>
      <c r="B50" t="s">
        <v>28</v>
      </c>
      <c r="C50" s="10" t="s">
        <v>9</v>
      </c>
    </row>
    <row r="51" spans="1:5" x14ac:dyDescent="0.35">
      <c r="A51" t="s">
        <v>45</v>
      </c>
      <c r="B51" t="s">
        <v>24</v>
      </c>
      <c r="C51" s="10" t="s">
        <v>53</v>
      </c>
    </row>
    <row r="53" spans="1:5" x14ac:dyDescent="0.35">
      <c r="A53" s="11"/>
      <c r="B53" s="11"/>
      <c r="C53" s="11"/>
      <c r="D53" s="11"/>
      <c r="E53" s="11"/>
    </row>
    <row r="54" spans="1:5" x14ac:dyDescent="0.35">
      <c r="A54" s="11"/>
      <c r="B54" s="11"/>
      <c r="C54" s="11"/>
      <c r="D54" s="11"/>
      <c r="E54" s="11"/>
    </row>
    <row r="55" spans="1:5" x14ac:dyDescent="0.35">
      <c r="A55" s="11"/>
      <c r="B55" s="24"/>
      <c r="C55" s="24"/>
      <c r="D55" s="11"/>
      <c r="E55" s="11"/>
    </row>
    <row r="56" spans="1:5" x14ac:dyDescent="0.35">
      <c r="A56" s="11"/>
      <c r="B56" s="24"/>
      <c r="C56" s="24"/>
      <c r="D56" s="11"/>
      <c r="E56" s="11"/>
    </row>
    <row r="57" spans="1:5" x14ac:dyDescent="0.35">
      <c r="A57" s="11"/>
      <c r="B57" s="24"/>
      <c r="C57" s="24"/>
      <c r="D57" s="11"/>
      <c r="E57" s="11"/>
    </row>
    <row r="58" spans="1:5" x14ac:dyDescent="0.35">
      <c r="A58" s="11"/>
      <c r="B58" s="24"/>
      <c r="C58" s="24"/>
      <c r="D58" s="11"/>
      <c r="E58" s="11"/>
    </row>
    <row r="59" spans="1:5" x14ac:dyDescent="0.35">
      <c r="A59" s="11"/>
      <c r="B59" s="24"/>
      <c r="C59" s="24"/>
      <c r="D59" s="11"/>
      <c r="E59" s="11"/>
    </row>
    <row r="60" spans="1:5" x14ac:dyDescent="0.35">
      <c r="A60" s="11"/>
      <c r="B60" s="24"/>
      <c r="C60" s="24"/>
      <c r="D60" s="11"/>
      <c r="E60" s="11"/>
    </row>
    <row r="61" spans="1:5" x14ac:dyDescent="0.35">
      <c r="A61" s="11"/>
      <c r="B61" s="24"/>
      <c r="C61" s="24"/>
      <c r="D61" s="11"/>
      <c r="E61" s="11"/>
    </row>
    <row r="62" spans="1:5" x14ac:dyDescent="0.35">
      <c r="A62" s="11"/>
      <c r="B62" s="24"/>
      <c r="C62" s="24"/>
      <c r="D62" s="11"/>
      <c r="E62" s="11"/>
    </row>
    <row r="63" spans="1:5" x14ac:dyDescent="0.35">
      <c r="A63" s="11"/>
      <c r="B63" s="24"/>
      <c r="C63" s="24"/>
      <c r="D63" s="11"/>
      <c r="E63" s="11"/>
    </row>
    <row r="64" spans="1:5" x14ac:dyDescent="0.35">
      <c r="A64" s="11"/>
      <c r="B64" s="25"/>
      <c r="C64" s="11"/>
      <c r="D64" s="11"/>
      <c r="E64" s="11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C17" sqref="C17"/>
    </sheetView>
  </sheetViews>
  <sheetFormatPr defaultRowHeight="14.5" x14ac:dyDescent="0.35"/>
  <sheetData>
    <row r="1" spans="1:14" x14ac:dyDescent="0.35">
      <c r="B1" s="1" t="s">
        <v>10</v>
      </c>
      <c r="C1" s="1" t="s">
        <v>11</v>
      </c>
      <c r="D1" s="1" t="s">
        <v>12</v>
      </c>
      <c r="E1" s="1" t="s">
        <v>30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</row>
    <row r="2" spans="1:14" x14ac:dyDescent="0.35">
      <c r="A2" t="s">
        <v>1</v>
      </c>
      <c r="B2" t="s">
        <v>19</v>
      </c>
      <c r="C2" t="s">
        <v>20</v>
      </c>
      <c r="M2" t="s">
        <v>31</v>
      </c>
      <c r="N2" t="s">
        <v>32</v>
      </c>
    </row>
    <row r="3" spans="1:14" x14ac:dyDescent="0.35">
      <c r="A3" t="s">
        <v>2</v>
      </c>
      <c r="B3" s="2">
        <v>24.31812</v>
      </c>
      <c r="C3" s="2">
        <v>24.314219999999999</v>
      </c>
      <c r="D3" s="2">
        <v>24.87302</v>
      </c>
      <c r="E3" s="2">
        <v>24.654140000000002</v>
      </c>
      <c r="F3" s="2">
        <v>24.724260000000001</v>
      </c>
      <c r="G3" s="2">
        <v>24.647110000000001</v>
      </c>
      <c r="H3" s="2">
        <v>24.37002</v>
      </c>
      <c r="I3" s="2">
        <v>24.19707</v>
      </c>
      <c r="J3" s="2">
        <v>24.825939999999999</v>
      </c>
      <c r="K3" s="2">
        <v>24.804369999999999</v>
      </c>
      <c r="L3" s="2"/>
      <c r="M3" s="2">
        <f t="shared" ref="M3:M11" si="0">AVERAGE(B3:K3)</f>
        <v>24.572827</v>
      </c>
      <c r="N3" s="3">
        <f t="shared" ref="N3:N11" si="1">STDEV(B3:K3)</f>
        <v>0.24875984603852599</v>
      </c>
    </row>
    <row r="4" spans="1:14" x14ac:dyDescent="0.35">
      <c r="A4" t="s">
        <v>3</v>
      </c>
      <c r="B4" s="2">
        <v>2.3126509999999998</v>
      </c>
      <c r="C4" s="2">
        <v>1.5472030000000001</v>
      </c>
      <c r="D4" s="2">
        <v>1.9331259999999999</v>
      </c>
      <c r="E4" s="2">
        <v>2.716297</v>
      </c>
      <c r="F4" s="2">
        <v>2.4744989999999998</v>
      </c>
      <c r="G4" s="2">
        <v>2.619462</v>
      </c>
      <c r="H4" s="2">
        <v>2.4440569999999999</v>
      </c>
      <c r="I4" s="2">
        <v>2.1411419999999999</v>
      </c>
      <c r="J4" s="2">
        <v>2.5494539999999999</v>
      </c>
      <c r="K4" s="2">
        <v>2.642598</v>
      </c>
      <c r="L4" s="2"/>
      <c r="M4" s="2">
        <f t="shared" si="0"/>
        <v>2.3380489</v>
      </c>
      <c r="N4" s="3">
        <f t="shared" si="1"/>
        <v>0.3679342859142235</v>
      </c>
    </row>
    <row r="5" spans="1:14" x14ac:dyDescent="0.35">
      <c r="A5" t="s">
        <v>4</v>
      </c>
      <c r="B5" s="2">
        <v>0.105462</v>
      </c>
      <c r="C5" s="2">
        <v>8.8457999999999995E-2</v>
      </c>
      <c r="D5" s="2">
        <v>1.2999999999999999E-5</v>
      </c>
      <c r="E5" s="2">
        <v>0.11974700000000001</v>
      </c>
      <c r="F5" s="2">
        <v>4.5893999999999997E-2</v>
      </c>
      <c r="G5" s="2">
        <v>6.5767999999999993E-2</v>
      </c>
      <c r="H5" s="2">
        <v>7.2972999999999996E-2</v>
      </c>
      <c r="I5" s="2">
        <v>6.9472999999999993E-2</v>
      </c>
      <c r="J5" s="2">
        <v>8.7683999999999998E-2</v>
      </c>
      <c r="K5" s="2">
        <v>8.2174999999999998E-2</v>
      </c>
      <c r="L5" s="2"/>
      <c r="M5" s="2">
        <f t="shared" si="0"/>
        <v>7.3764699999999989E-2</v>
      </c>
      <c r="N5" s="3">
        <f t="shared" si="1"/>
        <v>3.3163811810298413E-2</v>
      </c>
    </row>
    <row r="6" spans="1:14" x14ac:dyDescent="0.35">
      <c r="A6" t="s">
        <v>5</v>
      </c>
      <c r="B6" s="2">
        <v>0.35797400000000001</v>
      </c>
      <c r="C6" s="2">
        <v>0.240616</v>
      </c>
      <c r="D6" s="2">
        <v>0.23957200000000001</v>
      </c>
      <c r="E6" s="2">
        <v>0.36346899999999999</v>
      </c>
      <c r="F6" s="2">
        <v>0.48188199999999998</v>
      </c>
      <c r="G6" s="2">
        <v>0.45568199999999998</v>
      </c>
      <c r="H6" s="2">
        <v>0.45802799999999999</v>
      </c>
      <c r="I6" s="2">
        <v>0.317409</v>
      </c>
      <c r="J6" s="2">
        <v>0.33976099999999998</v>
      </c>
      <c r="K6" s="2">
        <v>0.48938900000000002</v>
      </c>
      <c r="L6" s="2"/>
      <c r="M6" s="2">
        <f t="shared" si="0"/>
        <v>0.37437820000000005</v>
      </c>
      <c r="N6" s="3">
        <f t="shared" si="1"/>
        <v>9.3861087949515185E-2</v>
      </c>
    </row>
    <row r="7" spans="1:14" x14ac:dyDescent="0.35">
      <c r="A7" t="s">
        <v>6</v>
      </c>
      <c r="B7" s="2">
        <v>52.833799999999997</v>
      </c>
      <c r="C7" s="2">
        <v>53.385689999999997</v>
      </c>
      <c r="D7" s="2">
        <v>51.213900000000002</v>
      </c>
      <c r="E7" s="2">
        <v>53.115569999999998</v>
      </c>
      <c r="F7" s="2">
        <v>51.721339999999998</v>
      </c>
      <c r="G7" s="2">
        <v>53.91357</v>
      </c>
      <c r="H7" s="2">
        <v>51.981189999999998</v>
      </c>
      <c r="I7" s="2">
        <v>52.152610000000003</v>
      </c>
      <c r="J7" s="2">
        <v>53.272350000000003</v>
      </c>
      <c r="K7" s="2">
        <v>51.961190000000002</v>
      </c>
      <c r="L7" s="2"/>
      <c r="M7" s="2">
        <f t="shared" si="0"/>
        <v>52.555121000000007</v>
      </c>
      <c r="N7" s="3">
        <f t="shared" si="1"/>
        <v>0.86792482469457566</v>
      </c>
    </row>
    <row r="8" spans="1:14" x14ac:dyDescent="0.35">
      <c r="A8" t="s">
        <v>7</v>
      </c>
      <c r="B8" s="2">
        <v>1.2999999999999999E-5</v>
      </c>
      <c r="C8" s="2">
        <v>1.2999999999999999E-5</v>
      </c>
      <c r="D8" s="2">
        <v>1.2999999999999999E-5</v>
      </c>
      <c r="E8" s="2">
        <v>8.1076999999999996E-2</v>
      </c>
      <c r="F8" s="2">
        <v>1.2999999999999999E-5</v>
      </c>
      <c r="G8" s="2">
        <v>1.2999999999999999E-5</v>
      </c>
      <c r="H8" s="2">
        <v>1.2999999999999999E-5</v>
      </c>
      <c r="I8" s="2">
        <v>1.2999999999999999E-5</v>
      </c>
      <c r="J8" s="2">
        <v>2.313E-3</v>
      </c>
      <c r="K8" s="2">
        <v>1.2999999999999999E-5</v>
      </c>
      <c r="L8" s="2"/>
      <c r="M8" s="2">
        <f t="shared" si="0"/>
        <v>8.3493999999999981E-3</v>
      </c>
      <c r="N8" s="3">
        <f t="shared" si="1"/>
        <v>2.5564094712875882E-2</v>
      </c>
    </row>
    <row r="9" spans="1:14" x14ac:dyDescent="0.35">
      <c r="A9" t="s">
        <v>8</v>
      </c>
      <c r="B9" s="2">
        <v>10.60145</v>
      </c>
      <c r="C9" s="2">
        <v>12.42423</v>
      </c>
      <c r="D9" s="2">
        <v>10.99977</v>
      </c>
      <c r="E9" s="2">
        <v>9.9885699999999993</v>
      </c>
      <c r="F9" s="2">
        <v>10.469799999999999</v>
      </c>
      <c r="G9" s="2">
        <v>10.233610000000001</v>
      </c>
      <c r="H9" s="2">
        <v>10.417529999999999</v>
      </c>
      <c r="I9" s="2">
        <v>10.745329999999999</v>
      </c>
      <c r="J9" s="2">
        <v>10.06926</v>
      </c>
      <c r="K9" s="2">
        <v>9.8351290000000002</v>
      </c>
      <c r="L9" s="2"/>
      <c r="M9" s="2">
        <f t="shared" si="0"/>
        <v>10.5784679</v>
      </c>
      <c r="N9" s="3">
        <f t="shared" si="1"/>
        <v>0.74005750197286835</v>
      </c>
    </row>
    <row r="10" spans="1:14" x14ac:dyDescent="0.35">
      <c r="A10" t="s">
        <v>9</v>
      </c>
      <c r="B10" s="2">
        <v>1.1108180000000001</v>
      </c>
      <c r="C10" s="2">
        <v>0.39757799999999999</v>
      </c>
      <c r="D10" s="2">
        <v>0.77674500000000002</v>
      </c>
      <c r="E10" s="2">
        <v>0.52225100000000002</v>
      </c>
      <c r="F10" s="2">
        <v>0.54325400000000001</v>
      </c>
      <c r="G10" s="2">
        <v>0.45157000000000003</v>
      </c>
      <c r="H10" s="2">
        <v>0.61884600000000001</v>
      </c>
      <c r="I10" s="2">
        <v>0.88522400000000001</v>
      </c>
      <c r="J10" s="2">
        <v>0.94353299999999996</v>
      </c>
      <c r="K10" s="2">
        <v>1.0009570000000001</v>
      </c>
      <c r="L10" s="2"/>
      <c r="M10" s="2">
        <f t="shared" si="0"/>
        <v>0.72507759999999999</v>
      </c>
      <c r="N10" s="3">
        <f t="shared" si="1"/>
        <v>0.25132764146127851</v>
      </c>
    </row>
    <row r="11" spans="1:14" x14ac:dyDescent="0.35">
      <c r="A11" t="s">
        <v>29</v>
      </c>
      <c r="B11" s="2">
        <v>91.640289999999993</v>
      </c>
      <c r="C11" s="2">
        <v>92.397999999999996</v>
      </c>
      <c r="D11" s="2">
        <v>90.036159999999995</v>
      </c>
      <c r="E11" s="2">
        <v>91.561120000000003</v>
      </c>
      <c r="F11" s="2">
        <v>90.460939999999994</v>
      </c>
      <c r="G11" s="2">
        <v>92.386780000000002</v>
      </c>
      <c r="H11" s="2">
        <v>90.362660000000005</v>
      </c>
      <c r="I11" s="2">
        <v>90.508290000000002</v>
      </c>
      <c r="J11" s="2">
        <v>92.090320000000006</v>
      </c>
      <c r="K11" s="2">
        <v>90.815820000000002</v>
      </c>
      <c r="L11" s="2"/>
      <c r="M11" s="2">
        <f t="shared" si="0"/>
        <v>91.226038000000003</v>
      </c>
      <c r="N11" s="3">
        <f t="shared" si="1"/>
        <v>0.89329179854687568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</cp:lastModifiedBy>
  <dcterms:created xsi:type="dcterms:W3CDTF">2015-06-30T21:09:27Z</dcterms:created>
  <dcterms:modified xsi:type="dcterms:W3CDTF">2015-07-03T23:59:36Z</dcterms:modified>
</cp:coreProperties>
</file>