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20" yWindow="-240" windowWidth="13250" windowHeight="9660"/>
  </bookViews>
  <sheets>
    <sheet name="R141211" sheetId="3" r:id="rId1"/>
  </sheets>
  <definedNames>
    <definedName name="_xlnm.Print_Area" localSheetId="0">'R141211'!$A$1:$K$46</definedName>
  </definedNames>
  <calcPr calcId="145621"/>
</workbook>
</file>

<file path=xl/calcChain.xml><?xml version="1.0" encoding="utf-8"?>
<calcChain xmlns="http://schemas.openxmlformats.org/spreadsheetml/2006/main">
  <c r="B30" i="3" l="1"/>
  <c r="D22" i="3"/>
  <c r="E22" i="3" s="1"/>
  <c r="D23" i="3"/>
  <c r="E23" i="3" s="1"/>
  <c r="D24" i="3"/>
  <c r="E24" i="3" s="1"/>
  <c r="D25" i="3"/>
  <c r="E25" i="3" s="1"/>
  <c r="D26" i="3"/>
  <c r="E26" i="3" s="1"/>
  <c r="D27" i="3"/>
  <c r="E27" i="3" s="1"/>
  <c r="D28" i="3"/>
  <c r="E28" i="3" s="1"/>
  <c r="D29" i="3"/>
  <c r="E29" i="3" s="1"/>
  <c r="D21" i="3"/>
  <c r="E21" i="3" s="1"/>
  <c r="E30" i="3" l="1"/>
  <c r="B35" i="3" s="1"/>
  <c r="F22" i="3" s="1"/>
  <c r="G22" i="3" s="1"/>
  <c r="F29" i="3" l="1"/>
  <c r="G29" i="3" s="1"/>
  <c r="F23" i="3"/>
  <c r="G23" i="3" s="1"/>
  <c r="F27" i="3"/>
  <c r="G27" i="3" s="1"/>
  <c r="F28" i="3"/>
  <c r="G28" i="3" s="1"/>
  <c r="F24" i="3"/>
  <c r="G24" i="3" s="1"/>
  <c r="F25" i="3"/>
  <c r="G25" i="3" s="1"/>
  <c r="F21" i="3"/>
  <c r="G21" i="3" s="1"/>
  <c r="F26" i="3"/>
  <c r="G26" i="3" s="1"/>
</calcChain>
</file>

<file path=xl/sharedStrings.xml><?xml version="1.0" encoding="utf-8"?>
<sst xmlns="http://schemas.openxmlformats.org/spreadsheetml/2006/main" count="86" uniqueCount="59">
  <si>
    <t>Oxide</t>
  </si>
  <si>
    <t>Total</t>
  </si>
  <si>
    <t>Point#</t>
  </si>
  <si>
    <t>Comment</t>
  </si>
  <si>
    <t>Wt % Oxide</t>
  </si>
  <si>
    <t>Oxide MW</t>
  </si>
  <si>
    <t>Mol #</t>
  </si>
  <si>
    <t>Atom Prop.</t>
  </si>
  <si>
    <t>Anion Prop.</t>
  </si>
  <si>
    <t># Ions/formula</t>
  </si>
  <si>
    <t>Total:</t>
  </si>
  <si>
    <t>Enter Oxygens in formula:</t>
  </si>
  <si>
    <t>Oxygen Factor Calculation:</t>
  </si>
  <si>
    <t>Ideal Chemistry:</t>
  </si>
  <si>
    <t>Measured Chemistry:</t>
  </si>
  <si>
    <t>CaO</t>
  </si>
  <si>
    <t xml:space="preserve">Column Conditions :  Cond 1 : 15keV 10nA  </t>
  </si>
  <si>
    <t>FeO</t>
  </si>
  <si>
    <t>MnO</t>
  </si>
  <si>
    <t>ZnO</t>
  </si>
  <si>
    <t>CuO</t>
  </si>
  <si>
    <t>MgO</t>
  </si>
  <si>
    <r>
      <t>As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</si>
  <si>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t>CoO</t>
  </si>
  <si>
    <t>F=</t>
  </si>
  <si>
    <t>F is factor for anion proportion calculation</t>
  </si>
  <si>
    <r>
      <t>Ca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Cu(AsO</t>
    </r>
    <r>
      <rPr>
        <vertAlign val="subscript"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·2H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O</t>
    </r>
  </si>
  <si>
    <t xml:space="preserve"> </t>
  </si>
  <si>
    <t>As2O5</t>
  </si>
  <si>
    <t>R141211</t>
  </si>
  <si>
    <t>Average</t>
  </si>
  <si>
    <t>St Dev.</t>
  </si>
  <si>
    <t>Rruffite</t>
  </si>
  <si>
    <r>
      <t>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</si>
  <si>
    <t>Normalized to 3 cations (excluding As, H)</t>
  </si>
  <si>
    <t xml:space="preserve">Beam Size :  5 µm </t>
  </si>
  <si>
    <t>Xtal</t>
  </si>
  <si>
    <t>Element</t>
  </si>
  <si>
    <t>Standard</t>
  </si>
  <si>
    <t>LLIF</t>
  </si>
  <si>
    <t>TAP</t>
  </si>
  <si>
    <t>LPET</t>
  </si>
  <si>
    <t>As</t>
  </si>
  <si>
    <t>Mg</t>
  </si>
  <si>
    <t>Ca</t>
  </si>
  <si>
    <t>Cu</t>
  </si>
  <si>
    <t>Mn</t>
  </si>
  <si>
    <t>Co</t>
  </si>
  <si>
    <t>Zn</t>
  </si>
  <si>
    <t>Fe</t>
  </si>
  <si>
    <t>as2O3</t>
  </si>
  <si>
    <t>diopside</t>
  </si>
  <si>
    <t>cuprite</t>
  </si>
  <si>
    <t>rhod791</t>
  </si>
  <si>
    <t>co_2</t>
  </si>
  <si>
    <t>fayalite</t>
  </si>
  <si>
    <t>(Estimated)</t>
  </si>
  <si>
    <r>
      <t>Ca</t>
    </r>
    <r>
      <rPr>
        <vertAlign val="subscript"/>
        <sz val="14"/>
        <color theme="1"/>
        <rFont val="Calibri"/>
        <family val="2"/>
        <scheme val="minor"/>
      </rPr>
      <t>1.98</t>
    </r>
    <r>
      <rPr>
        <sz val="14"/>
        <color theme="1"/>
        <rFont val="Calibri"/>
        <family val="2"/>
        <scheme val="minor"/>
      </rPr>
      <t>(Cu</t>
    </r>
    <r>
      <rPr>
        <vertAlign val="subscript"/>
        <sz val="14"/>
        <color theme="1"/>
        <rFont val="Calibri"/>
        <family val="2"/>
        <scheme val="minor"/>
      </rPr>
      <t>0.97</t>
    </r>
    <r>
      <rPr>
        <sz val="14"/>
        <color theme="1"/>
        <rFont val="Calibri"/>
        <family val="2"/>
        <scheme val="minor"/>
      </rPr>
      <t>Zn</t>
    </r>
    <r>
      <rPr>
        <vertAlign val="subscript"/>
        <sz val="14"/>
        <color theme="1"/>
        <rFont val="Calibri"/>
        <family val="2"/>
        <scheme val="minor"/>
      </rPr>
      <t>0.03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</rPr>
      <t>Ʃ=1.00</t>
    </r>
    <r>
      <rPr>
        <sz val="14"/>
        <color theme="1"/>
        <rFont val="Calibri"/>
        <family val="2"/>
        <scheme val="minor"/>
      </rPr>
      <t>(As</t>
    </r>
    <r>
      <rPr>
        <vertAlign val="subscript"/>
        <sz val="14"/>
        <color theme="1"/>
        <rFont val="Calibri"/>
        <family val="2"/>
        <scheme val="minor"/>
      </rPr>
      <t>1.06</t>
    </r>
    <r>
      <rPr>
        <sz val="14"/>
        <color theme="1"/>
        <rFont val="Calibri"/>
        <family val="2"/>
        <scheme val="minor"/>
      </rPr>
      <t>O</t>
    </r>
    <r>
      <rPr>
        <vertAlign val="subscript"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·2H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O </t>
    </r>
  </si>
  <si>
    <t>trace Mn,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</si>
</sst>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bscript"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57">
    <xf numFmtId="0" fontId="0" fillId="0" borderId="0" xfId="0"/>
    <xf numFmtId="0" fontId="0" fillId="0" borderId="2" xfId="0" applyBorder="1"/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4" fillId="0" borderId="0" xfId="0" applyNumberFormat="1" applyFont="1"/>
    <xf numFmtId="2" fontId="4" fillId="0" borderId="0" xfId="0" applyNumberFormat="1" applyFont="1"/>
    <xf numFmtId="0" fontId="7" fillId="0" borderId="0" xfId="0" applyFont="1"/>
    <xf numFmtId="2" fontId="0" fillId="0" borderId="0" xfId="0" applyNumberFormat="1" applyBorder="1"/>
    <xf numFmtId="0" fontId="9" fillId="0" borderId="1" xfId="1" applyBorder="1"/>
    <xf numFmtId="0" fontId="9" fillId="0" borderId="4" xfId="1" applyBorder="1"/>
    <xf numFmtId="0" fontId="9" fillId="0" borderId="3" xfId="1" applyBorder="1"/>
    <xf numFmtId="2" fontId="9" fillId="0" borderId="3" xfId="1" applyNumberFormat="1" applyBorder="1"/>
    <xf numFmtId="0" fontId="9" fillId="0" borderId="3" xfId="1" applyBorder="1"/>
    <xf numFmtId="2" fontId="9" fillId="0" borderId="3" xfId="1" applyNumberFormat="1" applyBorder="1"/>
    <xf numFmtId="0" fontId="9" fillId="0" borderId="3" xfId="1" applyBorder="1"/>
    <xf numFmtId="2" fontId="9" fillId="0" borderId="3" xfId="1" applyNumberFormat="1" applyFill="1" applyBorder="1"/>
    <xf numFmtId="0" fontId="9" fillId="0" borderId="3" xfId="1" applyBorder="1"/>
    <xf numFmtId="2" fontId="9" fillId="0" borderId="3" xfId="1" applyNumberFormat="1" applyBorder="1"/>
    <xf numFmtId="2" fontId="9" fillId="0" borderId="3" xfId="1" applyNumberFormat="1" applyFill="1" applyBorder="1"/>
    <xf numFmtId="0" fontId="2" fillId="0" borderId="3" xfId="1" applyFont="1" applyBorder="1"/>
    <xf numFmtId="0" fontId="10" fillId="0" borderId="0" xfId="0" applyFont="1"/>
    <xf numFmtId="0" fontId="9" fillId="0" borderId="3" xfId="1" applyBorder="1"/>
    <xf numFmtId="0" fontId="9" fillId="0" borderId="2" xfId="1" applyBorder="1"/>
    <xf numFmtId="2" fontId="9" fillId="0" borderId="3" xfId="1" applyNumberFormat="1" applyFill="1" applyBorder="1"/>
    <xf numFmtId="0" fontId="9" fillId="0" borderId="3" xfId="1" applyBorder="1"/>
    <xf numFmtId="2" fontId="9" fillId="0" borderId="3" xfId="1" applyNumberFormat="1" applyBorder="1"/>
    <xf numFmtId="2" fontId="9" fillId="0" borderId="3" xfId="1" applyNumberFormat="1" applyFill="1" applyBorder="1"/>
    <xf numFmtId="0" fontId="2" fillId="0" borderId="3" xfId="1" applyFont="1" applyFill="1" applyBorder="1"/>
    <xf numFmtId="0" fontId="9" fillId="2" borderId="0" xfId="1" applyFill="1"/>
    <xf numFmtId="0" fontId="9" fillId="2" borderId="0" xfId="1" applyFill="1" applyAlignment="1">
      <alignment horizontal="left"/>
    </xf>
    <xf numFmtId="0" fontId="9" fillId="2" borderId="0" xfId="1" applyFill="1" applyAlignment="1"/>
    <xf numFmtId="0" fontId="9" fillId="0" borderId="3" xfId="1" applyBorder="1"/>
    <xf numFmtId="0" fontId="9" fillId="0" borderId="2" xfId="1" applyBorder="1"/>
    <xf numFmtId="0" fontId="9" fillId="3" borderId="0" xfId="1" applyFill="1"/>
    <xf numFmtId="0" fontId="9" fillId="3" borderId="0" xfId="1" applyFill="1" applyAlignment="1">
      <alignment horizontal="right"/>
    </xf>
    <xf numFmtId="2" fontId="9" fillId="0" borderId="3" xfId="1" applyNumberFormat="1" applyBorder="1"/>
    <xf numFmtId="0" fontId="8" fillId="0" borderId="3" xfId="2" applyBorder="1"/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/>
    <xf numFmtId="0" fontId="0" fillId="0" borderId="0" xfId="0" applyFill="1" applyBorder="1"/>
    <xf numFmtId="2" fontId="0" fillId="0" borderId="0" xfId="0" applyNumberFormat="1" applyFill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2" xfId="0" applyFill="1" applyBorder="1"/>
    <xf numFmtId="2" fontId="2" fillId="0" borderId="2" xfId="0" applyNumberFormat="1" applyFont="1" applyBorder="1"/>
    <xf numFmtId="0" fontId="4" fillId="0" borderId="3" xfId="0" applyFont="1" applyBorder="1"/>
    <xf numFmtId="0" fontId="4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zoomScale="85" zoomScaleNormal="85" workbookViewId="0">
      <selection activeCell="F35" sqref="F35"/>
    </sheetView>
  </sheetViews>
  <sheetFormatPr defaultColWidth="11.453125" defaultRowHeight="14.5" x14ac:dyDescent="0.35"/>
  <cols>
    <col min="1" max="1" width="11.453125" style="5"/>
    <col min="2" max="2" width="14" style="5" customWidth="1"/>
    <col min="3" max="3" width="11.6328125" style="5" customWidth="1"/>
    <col min="4" max="4" width="11.453125" style="5"/>
    <col min="5" max="5" width="13.1796875" style="5" customWidth="1"/>
    <col min="6" max="6" width="11.453125" style="5"/>
    <col min="7" max="7" width="12" style="5" customWidth="1"/>
    <col min="8" max="8" width="12.36328125" style="5" customWidth="1"/>
    <col min="9" max="9" width="12" style="5" bestFit="1" customWidth="1"/>
    <col min="10" max="10" width="13.26953125" style="5" customWidth="1"/>
    <col min="11" max="16384" width="11.453125" style="5"/>
  </cols>
  <sheetData>
    <row r="1" spans="1:13" x14ac:dyDescent="0.35">
      <c r="A1" s="10" t="s">
        <v>29</v>
      </c>
      <c r="B1" s="5" t="s">
        <v>32</v>
      </c>
      <c r="D1" s="7"/>
    </row>
    <row r="2" spans="1:13" x14ac:dyDescent="0.35">
      <c r="A2" s="41"/>
      <c r="B2" s="41"/>
      <c r="C2" s="41" t="s">
        <v>0</v>
      </c>
      <c r="D2" s="41"/>
      <c r="E2" s="41"/>
      <c r="F2" s="41"/>
      <c r="G2" s="41"/>
      <c r="H2" s="41"/>
      <c r="I2" s="41"/>
      <c r="J2" s="41"/>
      <c r="K2" s="41" t="s">
        <v>27</v>
      </c>
    </row>
    <row r="3" spans="1:13" x14ac:dyDescent="0.35">
      <c r="A3" s="41" t="s">
        <v>2</v>
      </c>
      <c r="B3" s="41" t="s">
        <v>3</v>
      </c>
      <c r="C3" s="41" t="s">
        <v>15</v>
      </c>
      <c r="D3" s="41" t="s">
        <v>21</v>
      </c>
      <c r="E3" s="41" t="s">
        <v>18</v>
      </c>
      <c r="F3" s="41" t="s">
        <v>17</v>
      </c>
      <c r="G3" s="41" t="s">
        <v>28</v>
      </c>
      <c r="H3" s="41" t="s">
        <v>20</v>
      </c>
      <c r="I3" s="41" t="s">
        <v>23</v>
      </c>
      <c r="J3" s="41" t="s">
        <v>19</v>
      </c>
      <c r="K3" s="41" t="s">
        <v>1</v>
      </c>
      <c r="M3" s="2"/>
    </row>
    <row r="4" spans="1:13" x14ac:dyDescent="0.35">
      <c r="A4" s="42">
        <v>46</v>
      </c>
      <c r="B4" s="41" t="s">
        <v>29</v>
      </c>
      <c r="C4" s="41">
        <v>23.742039999999999</v>
      </c>
      <c r="D4" s="41">
        <v>4.8439000000000003E-2</v>
      </c>
      <c r="E4" s="41">
        <v>0.103628</v>
      </c>
      <c r="F4" s="41">
        <v>1.5187000000000001E-2</v>
      </c>
      <c r="G4" s="41">
        <v>50.09769</v>
      </c>
      <c r="H4" s="41">
        <v>15.68521</v>
      </c>
      <c r="I4" s="41">
        <v>1.2999999999999999E-5</v>
      </c>
      <c r="J4" s="41">
        <v>0.57879000000000003</v>
      </c>
      <c r="K4" s="41">
        <v>90.270989999999998</v>
      </c>
      <c r="M4" s="2"/>
    </row>
    <row r="5" spans="1:13" x14ac:dyDescent="0.35">
      <c r="A5" s="42">
        <v>43</v>
      </c>
      <c r="B5" s="41" t="s">
        <v>29</v>
      </c>
      <c r="C5" s="41">
        <v>22.12641</v>
      </c>
      <c r="D5" s="41">
        <v>5.6934999999999999E-2</v>
      </c>
      <c r="E5" s="41">
        <v>9.2386999999999997E-2</v>
      </c>
      <c r="F5" s="41">
        <v>2.5527000000000001E-2</v>
      </c>
      <c r="G5" s="41">
        <v>50.67765</v>
      </c>
      <c r="H5" s="41">
        <v>17.198530000000002</v>
      </c>
      <c r="I5" s="41">
        <v>1.2999999999999999E-5</v>
      </c>
      <c r="J5" s="41">
        <v>0.33980700000000003</v>
      </c>
      <c r="K5" s="41">
        <v>90.517250000000004</v>
      </c>
      <c r="M5" s="2"/>
    </row>
    <row r="6" spans="1:13" x14ac:dyDescent="0.35">
      <c r="A6" s="42">
        <v>34</v>
      </c>
      <c r="B6" s="41" t="s">
        <v>29</v>
      </c>
      <c r="C6" s="41">
        <v>22.7377</v>
      </c>
      <c r="D6" s="41">
        <v>5.0251999999999998E-2</v>
      </c>
      <c r="E6" s="41">
        <v>0.107654</v>
      </c>
      <c r="F6" s="41">
        <v>2.2131000000000001E-2</v>
      </c>
      <c r="G6" s="41">
        <v>50.148780000000002</v>
      </c>
      <c r="H6" s="41">
        <v>16.843640000000001</v>
      </c>
      <c r="I6" s="41">
        <v>1.2999999999999999E-5</v>
      </c>
      <c r="J6" s="41">
        <v>0.76440600000000003</v>
      </c>
      <c r="K6" s="41">
        <v>90.674580000000006</v>
      </c>
      <c r="M6" s="2"/>
    </row>
    <row r="7" spans="1:13" x14ac:dyDescent="0.35">
      <c r="A7" s="42">
        <v>32</v>
      </c>
      <c r="B7" s="41" t="s">
        <v>29</v>
      </c>
      <c r="C7" s="41">
        <v>23.698370000000001</v>
      </c>
      <c r="D7" s="41">
        <v>3.8614999999999997E-2</v>
      </c>
      <c r="E7" s="41">
        <v>0.104417</v>
      </c>
      <c r="F7" s="41">
        <v>2.3875E-2</v>
      </c>
      <c r="G7" s="41">
        <v>50.696240000000003</v>
      </c>
      <c r="H7" s="41">
        <v>15.419639999999999</v>
      </c>
      <c r="I7" s="41">
        <v>1.2834999999999999E-2</v>
      </c>
      <c r="J7" s="41">
        <v>0.93285099999999999</v>
      </c>
      <c r="K7" s="41">
        <v>90.926829999999995</v>
      </c>
      <c r="M7" s="2"/>
    </row>
    <row r="8" spans="1:13" x14ac:dyDescent="0.35">
      <c r="A8" s="42">
        <v>33</v>
      </c>
      <c r="B8" s="41" t="s">
        <v>29</v>
      </c>
      <c r="C8" s="41">
        <v>23.84215</v>
      </c>
      <c r="D8" s="41">
        <v>1.3861E-2</v>
      </c>
      <c r="E8" s="41">
        <v>0.109926</v>
      </c>
      <c r="F8" s="41">
        <v>1.2999999999999999E-5</v>
      </c>
      <c r="G8" s="41">
        <v>50.537889999999997</v>
      </c>
      <c r="H8" s="41">
        <v>15.32887</v>
      </c>
      <c r="I8" s="41">
        <v>1.1544E-2</v>
      </c>
      <c r="J8" s="41">
        <v>1.1248819999999999</v>
      </c>
      <c r="K8" s="41">
        <v>90.969139999999996</v>
      </c>
      <c r="M8" s="2"/>
    </row>
    <row r="9" spans="1:13" x14ac:dyDescent="0.35">
      <c r="A9" s="42">
        <v>35</v>
      </c>
      <c r="B9" s="41" t="s">
        <v>29</v>
      </c>
      <c r="C9" s="41">
        <v>22.274699999999999</v>
      </c>
      <c r="D9" s="41">
        <v>7.4886999999999995E-2</v>
      </c>
      <c r="E9" s="41">
        <v>9.1407000000000002E-2</v>
      </c>
      <c r="F9" s="41">
        <v>1.2999999999999999E-5</v>
      </c>
      <c r="G9" s="41">
        <v>50.738759999999999</v>
      </c>
      <c r="H9" s="41">
        <v>17.281860000000002</v>
      </c>
      <c r="I9" s="41">
        <v>4.0999999999999999E-4</v>
      </c>
      <c r="J9" s="41">
        <v>0.54722300000000001</v>
      </c>
      <c r="K9" s="41">
        <v>91.009259999999998</v>
      </c>
      <c r="M9" s="2"/>
    </row>
    <row r="10" spans="1:13" x14ac:dyDescent="0.35">
      <c r="A10" s="42">
        <v>45</v>
      </c>
      <c r="B10" s="41" t="s">
        <v>29</v>
      </c>
      <c r="C10" s="41">
        <v>23.502569999999999</v>
      </c>
      <c r="D10" s="41">
        <v>2.2721999999999999E-2</v>
      </c>
      <c r="E10" s="41">
        <v>0.123776</v>
      </c>
      <c r="F10" s="41">
        <v>1.2999999999999999E-5</v>
      </c>
      <c r="G10" s="41">
        <v>51.996220000000001</v>
      </c>
      <c r="H10" s="41">
        <v>14.99757</v>
      </c>
      <c r="I10" s="41">
        <v>3.2398000000000003E-2</v>
      </c>
      <c r="J10" s="41">
        <v>0.35120400000000002</v>
      </c>
      <c r="K10" s="41">
        <v>91.026470000000003</v>
      </c>
      <c r="M10" s="2"/>
    </row>
    <row r="11" spans="1:13" x14ac:dyDescent="0.35">
      <c r="A11" s="42">
        <v>36</v>
      </c>
      <c r="B11" s="41" t="s">
        <v>29</v>
      </c>
      <c r="C11" s="41">
        <v>23.44501</v>
      </c>
      <c r="D11" s="41">
        <v>6.9716E-2</v>
      </c>
      <c r="E11" s="41">
        <v>8.9724999999999999E-2</v>
      </c>
      <c r="F11" s="41">
        <v>1.2999999999999999E-5</v>
      </c>
      <c r="G11" s="41">
        <v>51.05592</v>
      </c>
      <c r="H11" s="41">
        <v>15.9061</v>
      </c>
      <c r="I11" s="41">
        <v>2.0630000000000002E-3</v>
      </c>
      <c r="J11" s="41">
        <v>0.466673</v>
      </c>
      <c r="K11" s="41">
        <v>91.035219999999995</v>
      </c>
      <c r="M11" s="2"/>
    </row>
    <row r="12" spans="1:13" x14ac:dyDescent="0.35">
      <c r="A12" s="42">
        <v>41</v>
      </c>
      <c r="B12" s="41" t="s">
        <v>29</v>
      </c>
      <c r="C12" s="41">
        <v>23.64115</v>
      </c>
      <c r="D12" s="41">
        <v>4.3167999999999998E-2</v>
      </c>
      <c r="E12" s="41">
        <v>0.105157</v>
      </c>
      <c r="F12" s="41">
        <v>2.323E-3</v>
      </c>
      <c r="G12" s="41">
        <v>51.085850000000001</v>
      </c>
      <c r="H12" s="41">
        <v>15.76961</v>
      </c>
      <c r="I12" s="41">
        <v>1.2999999999999999E-5</v>
      </c>
      <c r="J12" s="41">
        <v>0.63685099999999994</v>
      </c>
      <c r="K12" s="41">
        <v>91.284120000000001</v>
      </c>
      <c r="M12" s="2"/>
    </row>
    <row r="13" spans="1:13" x14ac:dyDescent="0.35">
      <c r="A13" s="42">
        <v>40</v>
      </c>
      <c r="B13" s="41" t="s">
        <v>29</v>
      </c>
      <c r="C13" s="41">
        <v>23.685020000000002</v>
      </c>
      <c r="D13" s="41">
        <v>3.499E-2</v>
      </c>
      <c r="E13" s="41">
        <v>0.116782</v>
      </c>
      <c r="F13" s="41">
        <v>1.2999999999999999E-5</v>
      </c>
      <c r="G13" s="41">
        <v>51.060809999999996</v>
      </c>
      <c r="H13" s="41">
        <v>16.005289999999999</v>
      </c>
      <c r="I13" s="41">
        <v>2.9527000000000001E-2</v>
      </c>
      <c r="J13" s="41">
        <v>0.44811600000000001</v>
      </c>
      <c r="K13" s="41">
        <v>91.380539999999996</v>
      </c>
      <c r="M13" s="2"/>
    </row>
    <row r="14" spans="1:13" x14ac:dyDescent="0.35">
      <c r="A14" s="42">
        <v>39</v>
      </c>
      <c r="B14" s="41" t="s">
        <v>29</v>
      </c>
      <c r="C14" s="41">
        <v>23.410219999999999</v>
      </c>
      <c r="D14" s="41">
        <v>4.3707000000000003E-2</v>
      </c>
      <c r="E14" s="41">
        <v>0.118856</v>
      </c>
      <c r="F14" s="41">
        <v>2.5527000000000001E-2</v>
      </c>
      <c r="G14" s="41">
        <v>51.389130000000002</v>
      </c>
      <c r="H14" s="41">
        <v>16.138960000000001</v>
      </c>
      <c r="I14" s="41">
        <v>1.2999999999999999E-5</v>
      </c>
      <c r="J14" s="41">
        <v>0.36658200000000002</v>
      </c>
      <c r="K14" s="41">
        <v>91.492990000000006</v>
      </c>
      <c r="M14" s="2"/>
    </row>
    <row r="15" spans="1:13" x14ac:dyDescent="0.35">
      <c r="A15" s="46">
        <v>38</v>
      </c>
      <c r="B15" s="47" t="s">
        <v>29</v>
      </c>
      <c r="C15" s="47">
        <v>22.86074</v>
      </c>
      <c r="D15" s="47">
        <v>7.2552000000000005E-2</v>
      </c>
      <c r="E15" s="47">
        <v>0.13928099999999999</v>
      </c>
      <c r="F15" s="47">
        <v>1.3944E-2</v>
      </c>
      <c r="G15" s="47">
        <v>51.153289999999998</v>
      </c>
      <c r="H15" s="47">
        <v>17.0319</v>
      </c>
      <c r="I15" s="47">
        <v>1.2999999999999999E-5</v>
      </c>
      <c r="J15" s="47">
        <v>0.29629</v>
      </c>
      <c r="K15" s="47">
        <v>91.568010000000001</v>
      </c>
      <c r="M15" s="2"/>
    </row>
    <row r="16" spans="1:13" x14ac:dyDescent="0.35">
      <c r="A16" s="41"/>
      <c r="B16" s="41" t="s">
        <v>30</v>
      </c>
      <c r="C16" s="41">
        <v>23.247173333333336</v>
      </c>
      <c r="D16" s="41">
        <v>4.7487000000000001E-2</v>
      </c>
      <c r="E16" s="41">
        <v>0.10858299999999999</v>
      </c>
      <c r="F16" s="41">
        <v>1.0714916666666666E-2</v>
      </c>
      <c r="G16" s="41">
        <v>50.886519166666666</v>
      </c>
      <c r="H16" s="41">
        <v>16.133931666666665</v>
      </c>
      <c r="I16" s="41">
        <v>7.4045833333333333E-3</v>
      </c>
      <c r="J16" s="41">
        <v>0.57113958333333337</v>
      </c>
      <c r="K16" s="41">
        <v>91.012950000000004</v>
      </c>
      <c r="M16" s="2"/>
    </row>
    <row r="17" spans="1:13" x14ac:dyDescent="0.35">
      <c r="A17" s="41"/>
      <c r="B17" s="41" t="s">
        <v>31</v>
      </c>
      <c r="C17" s="41">
        <v>0.59475400969007719</v>
      </c>
      <c r="D17" s="41">
        <v>1.9028212436943578E-2</v>
      </c>
      <c r="E17" s="41">
        <v>1.4507721724528862E-2</v>
      </c>
      <c r="F17" s="41">
        <v>1.1345068023020828E-2</v>
      </c>
      <c r="G17" s="41">
        <v>0.52602670812695318</v>
      </c>
      <c r="H17" s="41">
        <v>0.77538022739384727</v>
      </c>
      <c r="I17" s="41">
        <v>1.1931494324291744E-2</v>
      </c>
      <c r="J17" s="41">
        <v>0.25674303305815616</v>
      </c>
      <c r="K17" s="41">
        <v>0.38939712150497946</v>
      </c>
      <c r="M17" s="2"/>
    </row>
    <row r="18" spans="1:13" x14ac:dyDescent="0.35">
      <c r="M18" s="2"/>
    </row>
    <row r="19" spans="1:13" x14ac:dyDescent="0.35">
      <c r="H19" s="43"/>
      <c r="I19" s="44"/>
    </row>
    <row r="20" spans="1:13" ht="15" thickBot="1" x14ac:dyDescent="0.4">
      <c r="A20" s="12" t="s">
        <v>0</v>
      </c>
      <c r="B20" s="13" t="s">
        <v>4</v>
      </c>
      <c r="C20" s="12" t="s">
        <v>5</v>
      </c>
      <c r="D20" s="12" t="s">
        <v>6</v>
      </c>
      <c r="E20" s="12" t="s">
        <v>7</v>
      </c>
      <c r="F20" s="12" t="s">
        <v>8</v>
      </c>
      <c r="G20" s="35" t="s">
        <v>9</v>
      </c>
      <c r="H20" s="45"/>
    </row>
    <row r="21" spans="1:13" x14ac:dyDescent="0.35">
      <c r="A21" s="25" t="s">
        <v>21</v>
      </c>
      <c r="B21" s="40">
        <v>4.7487000000000001E-2</v>
      </c>
      <c r="C21" s="27">
        <v>40.311399999999999</v>
      </c>
      <c r="D21" s="25">
        <f>B21/C21</f>
        <v>1.1780042370148395E-3</v>
      </c>
      <c r="E21" s="25">
        <f>1*D21</f>
        <v>1.1780042370148395E-3</v>
      </c>
      <c r="F21" s="26">
        <f t="shared" ref="F21:F29" si="0">E21*$B$35</f>
        <v>5.4727310758728043E-3</v>
      </c>
      <c r="G21" s="39">
        <f>F21</f>
        <v>5.4727310758728043E-3</v>
      </c>
      <c r="H21" s="45"/>
    </row>
    <row r="22" spans="1:13" x14ac:dyDescent="0.35">
      <c r="A22" s="25" t="s">
        <v>15</v>
      </c>
      <c r="B22" s="40">
        <v>23.247173333333336</v>
      </c>
      <c r="C22" s="27">
        <v>56.08</v>
      </c>
      <c r="D22" s="35">
        <f t="shared" ref="D22:D29" si="1">B22/C22</f>
        <v>0.41453590109367577</v>
      </c>
      <c r="E22" s="35">
        <f t="shared" ref="E22:E26" si="2">1*D22</f>
        <v>0.41453590109367577</v>
      </c>
      <c r="F22" s="36">
        <f t="shared" si="0"/>
        <v>1.9258364585591181</v>
      </c>
      <c r="G22" s="39">
        <f t="shared" ref="G22:G26" si="3">F22</f>
        <v>1.9258364585591181</v>
      </c>
      <c r="H22" s="45"/>
    </row>
    <row r="23" spans="1:13" x14ac:dyDescent="0.35">
      <c r="A23" s="14" t="s">
        <v>17</v>
      </c>
      <c r="B23" s="40">
        <v>1.0714916666666666E-2</v>
      </c>
      <c r="C23" s="15">
        <v>71.849999999999994</v>
      </c>
      <c r="D23" s="35">
        <f t="shared" si="1"/>
        <v>1.4912897239619579E-4</v>
      </c>
      <c r="E23" s="35">
        <f t="shared" si="2"/>
        <v>1.4912897239619579E-4</v>
      </c>
      <c r="F23" s="36">
        <f t="shared" si="0"/>
        <v>6.9281818850992576E-4</v>
      </c>
      <c r="G23" s="39">
        <f t="shared" si="3"/>
        <v>6.9281818850992576E-4</v>
      </c>
      <c r="H23" s="11"/>
    </row>
    <row r="24" spans="1:13" x14ac:dyDescent="0.35">
      <c r="A24" s="16" t="s">
        <v>18</v>
      </c>
      <c r="B24" s="40">
        <v>0.10858299999999999</v>
      </c>
      <c r="C24" s="17">
        <v>70.94</v>
      </c>
      <c r="D24" s="35">
        <f t="shared" si="1"/>
        <v>1.5306315195940229E-3</v>
      </c>
      <c r="E24" s="35">
        <f t="shared" si="2"/>
        <v>1.5306315195940229E-3</v>
      </c>
      <c r="F24" s="36">
        <f t="shared" si="0"/>
        <v>7.1109546296878887E-3</v>
      </c>
      <c r="G24" s="39">
        <f t="shared" si="3"/>
        <v>7.1109546296878887E-3</v>
      </c>
      <c r="H24" s="2"/>
    </row>
    <row r="25" spans="1:13" x14ac:dyDescent="0.35">
      <c r="A25" s="18" t="s">
        <v>19</v>
      </c>
      <c r="B25" s="40">
        <v>0.57113958333333337</v>
      </c>
      <c r="C25" s="19">
        <v>81.38</v>
      </c>
      <c r="D25" s="35">
        <f t="shared" si="1"/>
        <v>7.0181811665437875E-3</v>
      </c>
      <c r="E25" s="35">
        <f t="shared" si="2"/>
        <v>7.0181811665437875E-3</v>
      </c>
      <c r="F25" s="36">
        <f t="shared" si="0"/>
        <v>3.2604821747993083E-2</v>
      </c>
      <c r="G25" s="39">
        <f t="shared" si="3"/>
        <v>3.2604821747993083E-2</v>
      </c>
    </row>
    <row r="26" spans="1:13" x14ac:dyDescent="0.35">
      <c r="A26" s="31" t="s">
        <v>23</v>
      </c>
      <c r="B26" s="40">
        <v>7.4045833333333333E-3</v>
      </c>
      <c r="C26" s="30">
        <v>74.932000000000002</v>
      </c>
      <c r="D26" s="35">
        <f t="shared" si="1"/>
        <v>9.8817372195234783E-5</v>
      </c>
      <c r="E26" s="35">
        <f t="shared" si="2"/>
        <v>9.8817372195234783E-5</v>
      </c>
      <c r="F26" s="36">
        <f t="shared" si="0"/>
        <v>4.5908230773378619E-4</v>
      </c>
      <c r="G26" s="39">
        <f t="shared" si="3"/>
        <v>4.5908230773378619E-4</v>
      </c>
    </row>
    <row r="27" spans="1:13" ht="15.5" x14ac:dyDescent="0.4">
      <c r="A27" s="28" t="s">
        <v>22</v>
      </c>
      <c r="B27" s="40">
        <v>50.886519166666666</v>
      </c>
      <c r="C27" s="29">
        <v>229.84</v>
      </c>
      <c r="D27" s="35">
        <f t="shared" si="1"/>
        <v>0.22139975272653439</v>
      </c>
      <c r="E27" s="28">
        <f>5*D27</f>
        <v>1.1069987636326719</v>
      </c>
      <c r="F27" s="36">
        <f t="shared" si="0"/>
        <v>5.1428563194624397</v>
      </c>
      <c r="G27" s="29">
        <f>F27*(2/5)</f>
        <v>2.057142527784976</v>
      </c>
    </row>
    <row r="28" spans="1:13" x14ac:dyDescent="0.35">
      <c r="A28" s="23" t="s">
        <v>20</v>
      </c>
      <c r="B28" s="40">
        <v>16.133931666666665</v>
      </c>
      <c r="C28" s="22">
        <v>79.539400000000001</v>
      </c>
      <c r="D28" s="35">
        <f t="shared" si="1"/>
        <v>0.20284200869841443</v>
      </c>
      <c r="E28" s="20">
        <f>1*D28</f>
        <v>0.20284200869841443</v>
      </c>
      <c r="F28" s="36">
        <f t="shared" si="0"/>
        <v>0.94235634271516644</v>
      </c>
      <c r="G28" s="21">
        <f>F28</f>
        <v>0.94235634271516644</v>
      </c>
    </row>
    <row r="29" spans="1:13" ht="16.5" x14ac:dyDescent="0.45">
      <c r="A29" s="50" t="s">
        <v>33</v>
      </c>
      <c r="B29" s="50">
        <v>7.5350000000000001</v>
      </c>
      <c r="C29" s="50">
        <v>18.02</v>
      </c>
      <c r="D29" s="35">
        <f t="shared" si="1"/>
        <v>0.4181465038845727</v>
      </c>
      <c r="E29" s="35">
        <f>1*D29</f>
        <v>0.4181465038845727</v>
      </c>
      <c r="F29" s="36">
        <f t="shared" si="0"/>
        <v>1.9426104713134762</v>
      </c>
      <c r="G29" s="50">
        <f>F29*(1/2)</f>
        <v>0.9713052356567381</v>
      </c>
      <c r="H29" s="5" t="s">
        <v>56</v>
      </c>
    </row>
    <row r="30" spans="1:13" x14ac:dyDescent="0.35">
      <c r="A30" s="48" t="s">
        <v>10</v>
      </c>
      <c r="B30" s="49">
        <f>SUM(B21:B29)</f>
        <v>98.547953250000006</v>
      </c>
      <c r="C30" s="2"/>
      <c r="D30" s="2"/>
      <c r="E30" s="1">
        <f>SUM(E21:E29)</f>
        <v>2.1524979405770792</v>
      </c>
      <c r="F30" s="2"/>
      <c r="G30" s="2"/>
    </row>
    <row r="32" spans="1:13" x14ac:dyDescent="0.35">
      <c r="A32" s="34" t="s">
        <v>11</v>
      </c>
      <c r="B32" s="32"/>
      <c r="C32" s="33">
        <v>10</v>
      </c>
      <c r="H32" s="7"/>
    </row>
    <row r="33" spans="1:14" x14ac:dyDescent="0.35">
      <c r="A33" s="4"/>
      <c r="B33" s="4"/>
      <c r="C33" s="4"/>
    </row>
    <row r="34" spans="1:14" x14ac:dyDescent="0.35">
      <c r="A34" s="37" t="s">
        <v>12</v>
      </c>
      <c r="B34" s="37"/>
      <c r="C34" s="37"/>
      <c r="D34" s="37"/>
    </row>
    <row r="35" spans="1:14" x14ac:dyDescent="0.35">
      <c r="A35" s="38" t="s">
        <v>24</v>
      </c>
      <c r="B35" s="37">
        <f>C32/E30</f>
        <v>4.6457651881975899</v>
      </c>
      <c r="C35" s="37"/>
      <c r="D35" s="37"/>
    </row>
    <row r="36" spans="1:14" x14ac:dyDescent="0.35">
      <c r="A36" s="37"/>
      <c r="B36" s="37"/>
      <c r="C36" s="37"/>
      <c r="D36" s="37"/>
    </row>
    <row r="37" spans="1:14" x14ac:dyDescent="0.35">
      <c r="A37" s="37" t="s">
        <v>25</v>
      </c>
      <c r="B37" s="37"/>
      <c r="C37" s="37"/>
      <c r="D37" s="37"/>
    </row>
    <row r="39" spans="1:14" x14ac:dyDescent="0.35">
      <c r="A39" s="5" t="s">
        <v>34</v>
      </c>
    </row>
    <row r="41" spans="1:14" ht="20.5" x14ac:dyDescent="0.55000000000000004">
      <c r="A41" s="3" t="s">
        <v>13</v>
      </c>
      <c r="C41" s="24" t="s">
        <v>26</v>
      </c>
      <c r="D41" s="6"/>
    </row>
    <row r="42" spans="1:14" ht="20.5" x14ac:dyDescent="0.55000000000000004">
      <c r="A42" s="3" t="s">
        <v>14</v>
      </c>
      <c r="C42" s="24" t="s">
        <v>57</v>
      </c>
      <c r="D42" s="6"/>
      <c r="G42" s="5" t="s">
        <v>58</v>
      </c>
    </row>
    <row r="44" spans="1:14" x14ac:dyDescent="0.35">
      <c r="A44" s="54" t="s">
        <v>16</v>
      </c>
      <c r="B44" s="54"/>
      <c r="C44" s="54"/>
      <c r="D44" s="54"/>
      <c r="I44" s="9"/>
      <c r="J44" s="9"/>
      <c r="K44" s="9"/>
      <c r="L44" s="9"/>
      <c r="N44" s="9"/>
    </row>
    <row r="45" spans="1:14" x14ac:dyDescent="0.35">
      <c r="A45" s="53" t="s">
        <v>35</v>
      </c>
      <c r="B45" s="53"/>
      <c r="C45" s="2"/>
      <c r="D45" s="2"/>
    </row>
    <row r="46" spans="1:14" x14ac:dyDescent="0.35">
      <c r="A46" s="51"/>
      <c r="B46" s="51"/>
      <c r="E46" s="52"/>
      <c r="L46" s="8"/>
    </row>
    <row r="47" spans="1:14" x14ac:dyDescent="0.35">
      <c r="A47" s="4" t="s">
        <v>36</v>
      </c>
      <c r="B47" s="51" t="s">
        <v>37</v>
      </c>
      <c r="C47" s="5" t="s">
        <v>38</v>
      </c>
      <c r="E47" s="52"/>
    </row>
    <row r="48" spans="1:14" x14ac:dyDescent="0.35">
      <c r="A48" s="55" t="s">
        <v>39</v>
      </c>
      <c r="B48" s="56" t="s">
        <v>42</v>
      </c>
      <c r="C48" s="5" t="s">
        <v>50</v>
      </c>
      <c r="E48" s="52"/>
    </row>
    <row r="49" spans="1:11" x14ac:dyDescent="0.35">
      <c r="A49" s="55" t="s">
        <v>40</v>
      </c>
      <c r="B49" s="56" t="s">
        <v>43</v>
      </c>
      <c r="C49" s="5" t="s">
        <v>51</v>
      </c>
      <c r="E49" s="52"/>
      <c r="G49" s="9"/>
      <c r="H49" s="9"/>
    </row>
    <row r="50" spans="1:11" x14ac:dyDescent="0.35">
      <c r="A50" s="55" t="s">
        <v>41</v>
      </c>
      <c r="B50" s="56" t="s">
        <v>44</v>
      </c>
      <c r="C50" s="5" t="s">
        <v>51</v>
      </c>
      <c r="E50" s="52"/>
    </row>
    <row r="51" spans="1:11" x14ac:dyDescent="0.35">
      <c r="A51" s="55" t="s">
        <v>39</v>
      </c>
      <c r="B51" s="56" t="s">
        <v>45</v>
      </c>
      <c r="C51" s="5" t="s">
        <v>52</v>
      </c>
      <c r="E51" s="52"/>
      <c r="F51" s="9"/>
    </row>
    <row r="52" spans="1:11" x14ac:dyDescent="0.35">
      <c r="A52" s="55" t="s">
        <v>39</v>
      </c>
      <c r="B52" s="56" t="s">
        <v>46</v>
      </c>
      <c r="C52" s="5" t="s">
        <v>53</v>
      </c>
      <c r="E52" s="52"/>
    </row>
    <row r="53" spans="1:11" x14ac:dyDescent="0.35">
      <c r="A53" s="55" t="s">
        <v>39</v>
      </c>
      <c r="B53" s="56" t="s">
        <v>47</v>
      </c>
      <c r="C53" s="5" t="s">
        <v>54</v>
      </c>
      <c r="I53" s="8"/>
      <c r="K53" s="8"/>
    </row>
    <row r="54" spans="1:11" x14ac:dyDescent="0.35">
      <c r="A54" s="55" t="s">
        <v>39</v>
      </c>
      <c r="B54" s="56" t="s">
        <v>48</v>
      </c>
      <c r="C54" s="5" t="s">
        <v>19</v>
      </c>
    </row>
    <row r="55" spans="1:11" x14ac:dyDescent="0.35">
      <c r="A55" s="55" t="s">
        <v>39</v>
      </c>
      <c r="B55" s="56" t="s">
        <v>49</v>
      </c>
      <c r="C55" s="5" t="s">
        <v>55</v>
      </c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R141211</vt:lpstr>
      <vt:lpstr>'R141211'!Print_Area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Kim</cp:lastModifiedBy>
  <cp:lastPrinted>2014-10-02T23:35:20Z</cp:lastPrinted>
  <dcterms:created xsi:type="dcterms:W3CDTF">2013-02-13T18:48:10Z</dcterms:created>
  <dcterms:modified xsi:type="dcterms:W3CDTF">2015-07-03T23:58:22Z</dcterms:modified>
</cp:coreProperties>
</file>