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2020" yWindow="0" windowWidth="25600" windowHeight="175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7" i="1" l="1"/>
  <c r="B22" i="1"/>
  <c r="D33" i="1"/>
  <c r="C33" i="1"/>
  <c r="E33" i="1"/>
  <c r="F33" i="1"/>
  <c r="G33" i="1"/>
  <c r="C22" i="1"/>
  <c r="D34" i="1"/>
  <c r="C34" i="1"/>
  <c r="E34" i="1"/>
  <c r="F34" i="1"/>
  <c r="G34" i="1"/>
  <c r="D22" i="1"/>
  <c r="D35" i="1"/>
  <c r="C35" i="1"/>
  <c r="E35" i="1"/>
  <c r="F35" i="1"/>
  <c r="G35" i="1"/>
  <c r="C23" i="1"/>
  <c r="D23" i="1"/>
  <c r="E23" i="1"/>
  <c r="B23" i="1"/>
  <c r="G30" i="1"/>
  <c r="C27" i="1"/>
  <c r="E27" i="1"/>
  <c r="C26" i="1"/>
  <c r="E26" i="1"/>
  <c r="C28" i="1"/>
  <c r="E28" i="1"/>
  <c r="C29" i="1"/>
  <c r="E29" i="1"/>
  <c r="E30" i="1"/>
  <c r="F27" i="1"/>
  <c r="F28" i="1"/>
  <c r="F29" i="1"/>
  <c r="F26" i="1"/>
  <c r="E22" i="1"/>
</calcChain>
</file>

<file path=xl/sharedStrings.xml><?xml version="1.0" encoding="utf-8"?>
<sst xmlns="http://schemas.openxmlformats.org/spreadsheetml/2006/main" count="35" uniqueCount="25">
  <si>
    <t>GeO2</t>
  </si>
  <si>
    <t>SO3</t>
  </si>
  <si>
    <t>CaO</t>
  </si>
  <si>
    <t>Total</t>
  </si>
  <si>
    <t>R120104</t>
  </si>
  <si>
    <t>Schaurteite</t>
  </si>
  <si>
    <t>Tsumeb Corporation mine, Otavi Mountains, Namibia</t>
  </si>
  <si>
    <t>AVERAGES</t>
  </si>
  <si>
    <t>ST.DEV</t>
  </si>
  <si>
    <t>MW</t>
  </si>
  <si>
    <t>H2O</t>
  </si>
  <si>
    <t>moles</t>
  </si>
  <si>
    <t>moles*MW</t>
  </si>
  <si>
    <t>wt%</t>
  </si>
  <si>
    <t>ideal</t>
  </si>
  <si>
    <t>measured chemistry</t>
  </si>
  <si>
    <t>ideal chemistry</t>
  </si>
  <si>
    <t>scale factor</t>
  </si>
  <si>
    <t>[6]</t>
  </si>
  <si>
    <t>moles O</t>
  </si>
  <si>
    <t xml:space="preserve">on the basis of 17 O atoms </t>
  </si>
  <si>
    <t>Ca3.01Ge0.95S2.03O8(OH)6.3H2O</t>
  </si>
  <si>
    <t>cation ratios</t>
  </si>
  <si>
    <t>[12]</t>
  </si>
  <si>
    <t>n.d.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</si>
</sst>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" fontId="0" fillId="0" borderId="2" xfId="0" applyNumberFormat="1" applyBorder="1"/>
    <xf numFmtId="2" fontId="0" fillId="0" borderId="5" xfId="0" applyNumberFormat="1" applyBorder="1"/>
    <xf numFmtId="0" fontId="0" fillId="0" borderId="0" xfId="0" applyNumberFormat="1" applyBorder="1" applyAlignment="1">
      <alignment horizontal="right"/>
    </xf>
    <xf numFmtId="0" fontId="0" fillId="0" borderId="2" xfId="0" applyNumberFormat="1" applyBorder="1" applyAlignment="1">
      <alignment horizontal="right"/>
    </xf>
    <xf numFmtId="2" fontId="1" fillId="0" borderId="0" xfId="0" applyNumberFormat="1" applyFont="1" applyBorder="1"/>
    <xf numFmtId="0" fontId="1" fillId="0" borderId="0" xfId="0" applyFont="1" applyBorder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G38" sqref="G38"/>
    </sheetView>
  </sheetViews>
  <sheetFormatPr baseColWidth="10" defaultRowHeight="15" x14ac:dyDescent="0"/>
  <sheetData>
    <row r="1" spans="1:5">
      <c r="A1" t="s">
        <v>4</v>
      </c>
    </row>
    <row r="2" spans="1:5">
      <c r="A2" t="s">
        <v>5</v>
      </c>
    </row>
    <row r="3" spans="1:5">
      <c r="A3" t="s">
        <v>6</v>
      </c>
    </row>
    <row r="7" spans="1:5">
      <c r="B7" t="s">
        <v>0</v>
      </c>
      <c r="C7" t="s">
        <v>1</v>
      </c>
      <c r="D7" t="s">
        <v>2</v>
      </c>
      <c r="E7" t="s">
        <v>3</v>
      </c>
    </row>
    <row r="8" spans="1:5">
      <c r="B8">
        <v>17.729859999999999</v>
      </c>
      <c r="C8">
        <v>28.89668</v>
      </c>
      <c r="D8">
        <v>30.450589999999998</v>
      </c>
      <c r="E8">
        <v>77.077129999999997</v>
      </c>
    </row>
    <row r="9" spans="1:5">
      <c r="B9">
        <v>17.893899999999999</v>
      </c>
      <c r="C9">
        <v>28.919149999999998</v>
      </c>
      <c r="D9">
        <v>30.78933</v>
      </c>
      <c r="E9">
        <v>77.602379999999997</v>
      </c>
    </row>
    <row r="10" spans="1:5">
      <c r="B10">
        <v>17.753869999999999</v>
      </c>
      <c r="C10">
        <v>29.178319999999999</v>
      </c>
      <c r="D10">
        <v>30.617609999999999</v>
      </c>
      <c r="E10">
        <v>77.549800000000005</v>
      </c>
    </row>
    <row r="11" spans="1:5">
      <c r="B11">
        <v>17.935420000000001</v>
      </c>
      <c r="C11">
        <v>28.8294</v>
      </c>
      <c r="D11">
        <v>30.449660000000002</v>
      </c>
      <c r="E11">
        <v>77.214489999999998</v>
      </c>
    </row>
    <row r="12" spans="1:5">
      <c r="B12">
        <v>17.9754</v>
      </c>
      <c r="C12">
        <v>29.110299999999999</v>
      </c>
      <c r="D12">
        <v>30.615919999999999</v>
      </c>
      <c r="E12">
        <v>77.701610000000002</v>
      </c>
    </row>
    <row r="13" spans="1:5">
      <c r="B13">
        <v>18.213909999999998</v>
      </c>
      <c r="C13">
        <v>29.753779999999999</v>
      </c>
      <c r="D13">
        <v>30.788029999999999</v>
      </c>
      <c r="E13">
        <v>78.755719999999997</v>
      </c>
    </row>
    <row r="14" spans="1:5">
      <c r="B14">
        <v>18.298480000000001</v>
      </c>
      <c r="C14">
        <v>28.997789999999998</v>
      </c>
      <c r="D14">
        <v>30.25609</v>
      </c>
      <c r="E14">
        <v>77.552369999999996</v>
      </c>
    </row>
    <row r="15" spans="1:5">
      <c r="B15">
        <v>18.503769999999999</v>
      </c>
      <c r="C15">
        <v>29.441500000000001</v>
      </c>
      <c r="D15">
        <v>30.436589999999999</v>
      </c>
      <c r="E15">
        <v>78.38185</v>
      </c>
    </row>
    <row r="16" spans="1:5">
      <c r="B16">
        <v>18.13034</v>
      </c>
      <c r="C16">
        <v>28.490300000000001</v>
      </c>
      <c r="D16">
        <v>30.406320000000001</v>
      </c>
      <c r="E16">
        <v>77.026960000000003</v>
      </c>
    </row>
    <row r="17" spans="1:7">
      <c r="B17">
        <v>17.843070000000001</v>
      </c>
      <c r="C17">
        <v>28.87677</v>
      </c>
      <c r="D17">
        <v>30.734570000000001</v>
      </c>
      <c r="E17">
        <v>77.454409999999996</v>
      </c>
    </row>
    <row r="18" spans="1:7">
      <c r="B18">
        <v>17.777760000000001</v>
      </c>
      <c r="C18">
        <v>30.156600000000001</v>
      </c>
      <c r="D18">
        <v>30.01323</v>
      </c>
      <c r="E18">
        <v>77.947590000000005</v>
      </c>
    </row>
    <row r="19" spans="1:7">
      <c r="B19">
        <v>17.824300000000001</v>
      </c>
      <c r="C19">
        <v>29.623190000000001</v>
      </c>
      <c r="D19">
        <v>29.878959999999999</v>
      </c>
      <c r="E19">
        <v>77.326440000000005</v>
      </c>
    </row>
    <row r="20" spans="1:7">
      <c r="B20">
        <v>17.68525</v>
      </c>
      <c r="C20">
        <v>29.547229999999999</v>
      </c>
      <c r="D20">
        <v>29.84403</v>
      </c>
      <c r="E20">
        <v>77.076520000000002</v>
      </c>
    </row>
    <row r="22" spans="1:7">
      <c r="A22" t="s">
        <v>7</v>
      </c>
      <c r="B22" s="2">
        <f>AVERAGE(B8:B20)</f>
        <v>17.966563846153846</v>
      </c>
      <c r="C22" s="2">
        <f>AVERAGE(C8:C20)</f>
        <v>29.217000769230772</v>
      </c>
      <c r="D22" s="2">
        <f>AVERAGE(D8:D20)</f>
        <v>30.406225384615386</v>
      </c>
      <c r="E22" s="2">
        <f>AVERAGE(E8:E20)</f>
        <v>77.589790000000008</v>
      </c>
    </row>
    <row r="23" spans="1:7">
      <c r="A23" t="s">
        <v>8</v>
      </c>
      <c r="B23">
        <f>STDEV(B8:B20)</f>
        <v>0.24910357148311027</v>
      </c>
      <c r="C23">
        <f>STDEV(C8:C20)</f>
        <v>0.46023182851076166</v>
      </c>
      <c r="D23">
        <f>STDEV(D8:D20)</f>
        <v>0.32465938953040674</v>
      </c>
      <c r="E23">
        <f>STDEV(E8:E20)</f>
        <v>0.51655988357272409</v>
      </c>
    </row>
    <row r="25" spans="1:7">
      <c r="A25" t="s">
        <v>16</v>
      </c>
      <c r="C25" t="s">
        <v>9</v>
      </c>
      <c r="D25" t="s">
        <v>11</v>
      </c>
      <c r="E25" t="s">
        <v>12</v>
      </c>
      <c r="F25" t="s">
        <v>13</v>
      </c>
      <c r="G25" t="s">
        <v>14</v>
      </c>
    </row>
    <row r="26" spans="1:7">
      <c r="B26" t="s">
        <v>0</v>
      </c>
      <c r="C26">
        <f>2*15.9994+72.64</f>
        <v>104.6388</v>
      </c>
      <c r="D26">
        <v>1</v>
      </c>
      <c r="E26">
        <f>C26*D26</f>
        <v>104.6388</v>
      </c>
      <c r="F26" s="1">
        <f>E26/$E$30</f>
        <v>0.19338553274813827</v>
      </c>
      <c r="G26">
        <v>19.34</v>
      </c>
    </row>
    <row r="27" spans="1:7">
      <c r="B27" t="s">
        <v>1</v>
      </c>
      <c r="C27">
        <f>3*15.9994+ 32.065</f>
        <v>80.063199999999995</v>
      </c>
      <c r="D27">
        <v>2</v>
      </c>
      <c r="E27">
        <f t="shared" ref="E27:E29" si="0">C27*D27</f>
        <v>160.12639999999999</v>
      </c>
      <c r="F27" s="1">
        <f t="shared" ref="F27:F29" si="1">E27/$E$30</f>
        <v>0.29593352724841537</v>
      </c>
      <c r="G27">
        <v>29.59</v>
      </c>
    </row>
    <row r="28" spans="1:7">
      <c r="B28" t="s">
        <v>2</v>
      </c>
      <c r="C28">
        <f>15.9994+40.078</f>
        <v>56.077400000000004</v>
      </c>
      <c r="D28">
        <v>3</v>
      </c>
      <c r="E28">
        <f t="shared" si="0"/>
        <v>168.23220000000001</v>
      </c>
      <c r="F28" s="1">
        <f t="shared" si="1"/>
        <v>0.31091405503877478</v>
      </c>
      <c r="G28">
        <v>31.09</v>
      </c>
    </row>
    <row r="29" spans="1:7">
      <c r="B29" t="s">
        <v>10</v>
      </c>
      <c r="C29">
        <f>15.9994+2*1.00794</f>
        <v>18.015280000000001</v>
      </c>
      <c r="D29">
        <v>6</v>
      </c>
      <c r="E29">
        <f t="shared" si="0"/>
        <v>108.09168</v>
      </c>
      <c r="F29" s="1">
        <f t="shared" si="1"/>
        <v>0.19976688496467163</v>
      </c>
      <c r="G29">
        <v>19.98</v>
      </c>
    </row>
    <row r="30" spans="1:7">
      <c r="E30">
        <f>SUM(E26:E29)</f>
        <v>541.08907999999997</v>
      </c>
      <c r="G30">
        <f>SUM(G26:G29)</f>
        <v>100</v>
      </c>
    </row>
    <row r="32" spans="1:7">
      <c r="A32" s="7" t="s">
        <v>15</v>
      </c>
      <c r="B32" s="8"/>
      <c r="C32" s="8" t="s">
        <v>9</v>
      </c>
      <c r="D32" s="8" t="s">
        <v>13</v>
      </c>
      <c r="E32" s="8" t="s">
        <v>11</v>
      </c>
      <c r="F32" s="8" t="s">
        <v>22</v>
      </c>
      <c r="G32" s="9" t="s">
        <v>19</v>
      </c>
    </row>
    <row r="33" spans="1:7">
      <c r="A33" s="4"/>
      <c r="B33" s="15" t="s">
        <v>0</v>
      </c>
      <c r="C33" s="3">
        <f>2*15.9994+72.64</f>
        <v>104.6388</v>
      </c>
      <c r="D33" s="3">
        <f>B22</f>
        <v>17.966563846153846</v>
      </c>
      <c r="E33" s="3">
        <f>D33/C33</f>
        <v>0.17170078256013874</v>
      </c>
      <c r="F33" s="14">
        <f>E33/$E$38</f>
        <v>0.95370388913473736</v>
      </c>
      <c r="G33" s="10">
        <f>2*F33</f>
        <v>1.9074077782694747</v>
      </c>
    </row>
    <row r="34" spans="1:7">
      <c r="A34" s="4"/>
      <c r="B34" s="15" t="s">
        <v>1</v>
      </c>
      <c r="C34" s="3">
        <f>3*15.9994+ 32.065</f>
        <v>80.063199999999995</v>
      </c>
      <c r="D34" s="3">
        <f>C22</f>
        <v>29.217000769230772</v>
      </c>
      <c r="E34" s="3">
        <f t="shared" ref="E34:E35" si="2">D34/C34</f>
        <v>0.36492421948199388</v>
      </c>
      <c r="F34" s="14">
        <f t="shared" ref="F34:F35" si="3">E34/$E$38</f>
        <v>2.026954345636355</v>
      </c>
      <c r="G34" s="10">
        <f>3*F34</f>
        <v>6.080863036909065</v>
      </c>
    </row>
    <row r="35" spans="1:7">
      <c r="A35" s="4"/>
      <c r="B35" s="15" t="s">
        <v>2</v>
      </c>
      <c r="C35" s="3">
        <f>15.9994+40.078</f>
        <v>56.077400000000004</v>
      </c>
      <c r="D35" s="3">
        <f>D22</f>
        <v>30.406225384615386</v>
      </c>
      <c r="E35" s="3">
        <f t="shared" si="2"/>
        <v>0.54221888647860605</v>
      </c>
      <c r="F35" s="14">
        <f t="shared" si="3"/>
        <v>3.0117292017340205</v>
      </c>
      <c r="G35" s="10">
        <f>F35</f>
        <v>3.0117292017340205</v>
      </c>
    </row>
    <row r="36" spans="1:7">
      <c r="A36" s="4"/>
      <c r="B36" s="15" t="s">
        <v>10</v>
      </c>
      <c r="C36" s="3"/>
      <c r="D36" s="3" t="s">
        <v>24</v>
      </c>
      <c r="E36" s="3"/>
      <c r="F36" s="12" t="s">
        <v>23</v>
      </c>
      <c r="G36" s="13" t="s">
        <v>18</v>
      </c>
    </row>
    <row r="37" spans="1:7">
      <c r="A37" s="5"/>
      <c r="B37" s="6"/>
      <c r="C37" s="6"/>
      <c r="D37" s="6"/>
      <c r="E37" s="6"/>
      <c r="F37" s="6"/>
      <c r="G37" s="11">
        <f>SUM(G33:G36)+6</f>
        <v>17.000000016912558</v>
      </c>
    </row>
    <row r="38" spans="1:7">
      <c r="D38" t="s">
        <v>17</v>
      </c>
      <c r="E38" s="2">
        <v>0.180035737</v>
      </c>
    </row>
    <row r="40" spans="1:7">
      <c r="A40" t="s">
        <v>20</v>
      </c>
    </row>
    <row r="42" spans="1:7">
      <c r="B42" t="s">
        <v>21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Mineral Zone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Origlieri</dc:creator>
  <cp:lastModifiedBy>Marcus Origlieri</cp:lastModifiedBy>
  <dcterms:created xsi:type="dcterms:W3CDTF">2012-08-09T20:29:55Z</dcterms:created>
  <dcterms:modified xsi:type="dcterms:W3CDTF">2012-08-09T22:53:13Z</dcterms:modified>
</cp:coreProperties>
</file>