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7325" windowHeight="102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<sst xmlns="http://schemas.openxmlformats.org/spreadsheetml/2006/main" count="107" uniqueCount="78">
  <si>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</si>
  <si>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</si>
  <si>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</si>
  <si>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</si>
  <si>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</si>
  <si>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</si>
  <si>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</si>
  <si>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</si>
  <si>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</si>
  <si>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</si>
  <si>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</si>
  <si>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</si>
  <si>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</si>
  <si>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</si>
  <si>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</si>
  <si>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</si>
  <si>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</si>
  <si>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</si>
  <si>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</si>
  <si>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</si>
  <si>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</si>
  <si>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</si>
  <si>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</si>
  <si>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</si>
  <si>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</si>
  <si>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</si>
  <si>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</si>
  <si>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</si>
  <si>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MnO</t>
  </si>
  <si>
    <t>Fe2O3</t>
  </si>
  <si>
    <t>ZrO2</t>
  </si>
  <si>
    <t>Totals</t>
  </si>
  <si>
    <t>Na</t>
  </si>
  <si>
    <t>Mg</t>
  </si>
  <si>
    <t>Al</t>
  </si>
  <si>
    <t>Si</t>
  </si>
  <si>
    <t>K</t>
  </si>
  <si>
    <t>Ca</t>
  </si>
  <si>
    <t>Ti</t>
  </si>
  <si>
    <t>Mn</t>
  </si>
  <si>
    <t>Fe</t>
  </si>
  <si>
    <t>Zr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</si>
  <si>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</si>
  <si>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</si>
  <si>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</si>
  <si>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</si>
  <si>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</si>
  <si>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</si>
  <si>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</si>
  <si>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</si>
  <si>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</si>
  <si>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</si>
  <si>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</si>
  <si>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</si>
  <si>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</si>
  <si>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</si>
  <si>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</si>
  <si>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rhod-791</t>
  </si>
  <si>
    <t>La</t>
  </si>
  <si>
    <t>LIF</t>
  </si>
  <si>
    <t>rutile1</t>
  </si>
  <si>
    <t>fayalite</t>
  </si>
  <si>
    <t>Si Al Mg Fe Mn Ca  Ti Zr</t>
  </si>
  <si>
    <t>IVFe3</t>
  </si>
  <si>
    <t>VIFe3</t>
  </si>
  <si>
    <t>schorlomite R060125</t>
  </si>
  <si>
    <t>WDS scan:</t>
  </si>
  <si>
    <t>average</t>
  </si>
  <si>
    <t>stdev</t>
  </si>
  <si>
    <t>in formula</t>
  </si>
  <si>
    <t>(+) charges</t>
  </si>
  <si>
    <t>ideal</t>
  </si>
  <si>
    <t>measured</t>
  </si>
  <si>
    <t>not present in the wds scan; not in totals</t>
  </si>
  <si>
    <t>Cation numbers normalized to 12 O</t>
  </si>
  <si>
    <t>Fe3 tot</t>
  </si>
  <si>
    <r>
      <t>Ca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(Ti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0.74</t>
    </r>
    <r>
      <rPr>
        <sz val="14"/>
        <rFont val="Times New Roman"/>
        <family val="1"/>
      </rPr>
      <t>Zr</t>
    </r>
    <r>
      <rPr>
        <vertAlign val="subscript"/>
        <sz val="14"/>
        <rFont val="Times New Roman"/>
        <family val="1"/>
      </rPr>
      <t>0.44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0.38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[(Si</t>
    </r>
    <r>
      <rPr>
        <vertAlign val="subscript"/>
        <sz val="14"/>
        <rFont val="Times New Roman"/>
        <family val="1"/>
      </rPr>
      <t>0.68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]</t>
    </r>
    <r>
      <rPr>
        <vertAlign val="subscript"/>
        <sz val="14"/>
        <rFont val="Times New Roman"/>
        <family val="1"/>
      </rPr>
      <t>3</t>
    </r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</si>
  <si>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(Ti</t>
    </r>
    <r>
      <rPr>
        <vertAlign val="superscript"/>
        <sz val="14"/>
        <rFont val="Times New Roman"/>
        <family val="1"/>
      </rPr>
      <t>4+</t>
    </r>
    <r>
      <rPr>
        <sz val="14"/>
        <rFont val="Times New Roman"/>
        <family val="1"/>
      </rPr>
      <t>,Fe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[(Si,Fe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]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</si>
</sst>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Courier New"/>
      <family val="0"/>
    </font>
    <font>
      <sz val="10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0" fontId="8" fillId="3" borderId="0" xfId="19" applyFont="1" applyFill="1" applyBorder="1" applyAlignment="1">
      <alignment/>
      <protection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ample Inf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M37" sqref="M37"/>
    </sheetView>
  </sheetViews>
  <sheetFormatPr defaultColWidth="9.00390625" defaultRowHeight="13.5"/>
  <cols>
    <col min="1" max="16384" width="5.25390625" style="1" customWidth="1"/>
  </cols>
  <sheetData>
    <row r="1" spans="2:23" ht="15.75">
      <c r="B1" s="10" t="s">
        <v>65</v>
      </c>
      <c r="C1" s="10"/>
      <c r="D1" s="10"/>
      <c r="S1" s="6" t="s">
        <v>66</v>
      </c>
      <c r="T1" s="6"/>
      <c r="U1" s="7" t="s">
        <v>62</v>
      </c>
      <c r="V1" s="6"/>
      <c r="W1" s="6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67</v>
      </c>
      <c r="S3" s="1" t="s">
        <v>68</v>
      </c>
    </row>
    <row r="4" spans="1:36" ht="12.75">
      <c r="A4" s="1" t="s">
        <v>26</v>
      </c>
      <c r="B4" s="2">
        <v>31.96247875647668</v>
      </c>
      <c r="C4" s="2">
        <v>31.93162694300518</v>
      </c>
      <c r="D4" s="2">
        <v>31.73623212435233</v>
      </c>
      <c r="E4" s="2">
        <v>31.160331606217614</v>
      </c>
      <c r="F4" s="2">
        <v>31.15004766839378</v>
      </c>
      <c r="G4" s="2">
        <v>31.17061554404145</v>
      </c>
      <c r="H4" s="2">
        <v>31.20146735751295</v>
      </c>
      <c r="I4" s="2">
        <v>31.17061554404145</v>
      </c>
      <c r="J4" s="2">
        <v>31.551121243523315</v>
      </c>
      <c r="K4" s="2">
        <v>31.674528497409327</v>
      </c>
      <c r="L4" s="2">
        <v>31.396862176165804</v>
      </c>
      <c r="M4" s="2">
        <v>31.047208290155442</v>
      </c>
      <c r="N4" s="2">
        <v>31.160331606217614</v>
      </c>
      <c r="O4" s="2">
        <v>31.304306735751297</v>
      </c>
      <c r="P4" s="2">
        <v>31.35572642487046</v>
      </c>
      <c r="Q4" s="2"/>
      <c r="R4" s="2">
        <f>AVERAGE(B4:P4)</f>
        <v>31.398233367875648</v>
      </c>
      <c r="S4" s="2">
        <f>STDEV(B4:P4)</f>
        <v>0.3009289440273053</v>
      </c>
      <c r="T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1" t="s">
        <v>24</v>
      </c>
      <c r="B5" s="2">
        <v>23.323970984455958</v>
      </c>
      <c r="C5" s="2">
        <v>23.725044559585488</v>
      </c>
      <c r="D5" s="2">
        <v>24.83570984455958</v>
      </c>
      <c r="E5" s="2">
        <v>23.467946113989633</v>
      </c>
      <c r="F5" s="2">
        <v>23.200563730569947</v>
      </c>
      <c r="G5" s="2">
        <v>23.04630466321243</v>
      </c>
      <c r="H5" s="2">
        <v>23.52964974093264</v>
      </c>
      <c r="I5" s="2">
        <v>23.426810362694297</v>
      </c>
      <c r="J5" s="2">
        <v>23.776464248704663</v>
      </c>
      <c r="K5" s="2">
        <v>23.8176</v>
      </c>
      <c r="L5" s="2">
        <v>23.37539067357513</v>
      </c>
      <c r="M5" s="2">
        <v>23.01545284974093</v>
      </c>
      <c r="N5" s="2">
        <v>22.830341968911913</v>
      </c>
      <c r="O5" s="2">
        <v>23.251983419689115</v>
      </c>
      <c r="P5" s="2">
        <v>23.426810362694297</v>
      </c>
      <c r="Q5" s="2"/>
      <c r="R5" s="2">
        <f>AVERAGE(B5:P5)</f>
        <v>23.470002901554402</v>
      </c>
      <c r="S5" s="2">
        <f>STDEV(B5:P5)</f>
        <v>0.4704060540528841</v>
      </c>
      <c r="T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1" t="s">
        <v>29</v>
      </c>
      <c r="B6" s="2">
        <v>19.251531606217615</v>
      </c>
      <c r="C6" s="2">
        <v>18.881309844559585</v>
      </c>
      <c r="D6" s="2">
        <v>20.50617202072539</v>
      </c>
      <c r="E6" s="2">
        <v>19.693740932642484</v>
      </c>
      <c r="F6" s="2">
        <v>18.727050777202074</v>
      </c>
      <c r="G6" s="2">
        <v>18.55222383419689</v>
      </c>
      <c r="H6" s="2">
        <v>18.55222383419689</v>
      </c>
      <c r="I6" s="2">
        <v>18.706482901554406</v>
      </c>
      <c r="J6" s="2">
        <v>18.644779274611395</v>
      </c>
      <c r="K6" s="2">
        <v>18.50080414507772</v>
      </c>
      <c r="L6" s="2">
        <v>18.03802694300518</v>
      </c>
      <c r="M6" s="2">
        <v>18.48023626943005</v>
      </c>
      <c r="N6" s="2">
        <v>18.212853886010365</v>
      </c>
      <c r="O6" s="2">
        <v>18.511088082901555</v>
      </c>
      <c r="P6" s="2">
        <v>18.182002072538857</v>
      </c>
      <c r="Q6" s="2"/>
      <c r="R6" s="2">
        <f>AVERAGE(B6:P6)</f>
        <v>18.76270176165803</v>
      </c>
      <c r="S6" s="2">
        <f>STDEV(B6:P6)</f>
        <v>0.634871703883587</v>
      </c>
      <c r="T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1" t="s">
        <v>27</v>
      </c>
      <c r="B7" s="2">
        <v>12.135046632124352</v>
      </c>
      <c r="C7" s="2">
        <v>11.27119585492228</v>
      </c>
      <c r="D7" s="2">
        <v>9.903432124352332</v>
      </c>
      <c r="E7" s="2">
        <v>10.900974093264248</v>
      </c>
      <c r="F7" s="2">
        <v>12.042491191709845</v>
      </c>
      <c r="G7" s="2">
        <v>11.970503626943007</v>
      </c>
      <c r="H7" s="2">
        <v>11.754540932642485</v>
      </c>
      <c r="I7" s="2">
        <v>11.867664248704662</v>
      </c>
      <c r="J7" s="2">
        <v>12.176182383419688</v>
      </c>
      <c r="K7" s="2">
        <v>12.104194818652848</v>
      </c>
      <c r="L7" s="2">
        <v>11.867664248704662</v>
      </c>
      <c r="M7" s="2">
        <v>11.754540932642485</v>
      </c>
      <c r="N7" s="2">
        <v>12.371577202072539</v>
      </c>
      <c r="O7" s="2">
        <v>11.929367875647667</v>
      </c>
      <c r="P7" s="2">
        <v>11.939651813471501</v>
      </c>
      <c r="Q7" s="2"/>
      <c r="R7" s="2">
        <f>AVERAGE(B7:P7)</f>
        <v>11.732601865284972</v>
      </c>
      <c r="S7" s="2">
        <f>STDEV(B7:P7)</f>
        <v>0.622616598149216</v>
      </c>
      <c r="T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1" t="s">
        <v>30</v>
      </c>
      <c r="B8" s="2">
        <v>8.38140932642487</v>
      </c>
      <c r="C8" s="2">
        <v>9.471506735751296</v>
      </c>
      <c r="D8" s="2">
        <v>9.111568911917097</v>
      </c>
      <c r="E8" s="2">
        <v>10.067975129533677</v>
      </c>
      <c r="F8" s="2">
        <v>10.695295336787565</v>
      </c>
      <c r="G8" s="2">
        <v>10.7364310880829</v>
      </c>
      <c r="H8" s="2">
        <v>10.51018445595855</v>
      </c>
      <c r="I8" s="2">
        <v>10.499900518134716</v>
      </c>
      <c r="J8" s="2">
        <v>10.695295336787565</v>
      </c>
      <c r="K8" s="2">
        <v>10.80841865284974</v>
      </c>
      <c r="L8" s="2">
        <v>10.499900518134716</v>
      </c>
      <c r="M8" s="2">
        <v>10.376493264248705</v>
      </c>
      <c r="N8" s="2">
        <v>10.767282901554404</v>
      </c>
      <c r="O8" s="2">
        <v>10.211950259067356</v>
      </c>
      <c r="P8" s="2">
        <v>10.026839378238341</v>
      </c>
      <c r="Q8" s="2"/>
      <c r="R8" s="2">
        <f>AVERAGE(B8:P8)</f>
        <v>10.190696787564768</v>
      </c>
      <c r="S8" s="2">
        <f>STDEV(B8:P8)</f>
        <v>0.6993128131485286</v>
      </c>
      <c r="T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1" t="s">
        <v>23</v>
      </c>
      <c r="B9" s="2">
        <v>2.5504165803108805</v>
      </c>
      <c r="C9" s="2">
        <v>2.3447378238341967</v>
      </c>
      <c r="D9" s="2">
        <v>1.5734424870466321</v>
      </c>
      <c r="E9" s="2">
        <v>1.6454300518134715</v>
      </c>
      <c r="F9" s="2">
        <v>1.7482694300518133</v>
      </c>
      <c r="G9" s="2">
        <v>1.7688373056994817</v>
      </c>
      <c r="H9" s="2">
        <v>1.78940518134715</v>
      </c>
      <c r="I9" s="2">
        <v>1.8099730569948185</v>
      </c>
      <c r="J9" s="2">
        <v>1.7071336787564766</v>
      </c>
      <c r="K9" s="2">
        <v>1.78940518134715</v>
      </c>
      <c r="L9" s="2">
        <v>1.7585533678756478</v>
      </c>
      <c r="M9" s="2">
        <v>1.7379854922279792</v>
      </c>
      <c r="N9" s="2">
        <v>1.78940518134715</v>
      </c>
      <c r="O9" s="2">
        <v>1.7379854922279792</v>
      </c>
      <c r="P9" s="2">
        <v>1.8408248704663213</v>
      </c>
      <c r="Q9" s="2"/>
      <c r="R9" s="2">
        <f>AVERAGE(B9:P9)</f>
        <v>1.8394536787564764</v>
      </c>
      <c r="S9" s="2">
        <f>STDEV(B9:P9)</f>
        <v>0.2585010704449377</v>
      </c>
      <c r="T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1" t="s">
        <v>22</v>
      </c>
      <c r="B10" s="2">
        <v>1.3883316062176165</v>
      </c>
      <c r="C10" s="2">
        <v>1.4911709844559584</v>
      </c>
      <c r="D10" s="2">
        <v>1.3369119170984456</v>
      </c>
      <c r="E10" s="2">
        <v>1.3163440414507772</v>
      </c>
      <c r="F10" s="2">
        <v>1.5734424870466321</v>
      </c>
      <c r="G10" s="2">
        <v>1.6454300518134715</v>
      </c>
      <c r="H10" s="2">
        <v>1.6145782383419691</v>
      </c>
      <c r="I10" s="2">
        <v>1.563158549222798</v>
      </c>
      <c r="J10" s="2">
        <v>1.5734424870466321</v>
      </c>
      <c r="K10" s="2">
        <v>1.5837264248704663</v>
      </c>
      <c r="L10" s="2">
        <v>1.6042943005181347</v>
      </c>
      <c r="M10" s="2">
        <v>1.6557139896373056</v>
      </c>
      <c r="N10" s="2">
        <v>1.5940103626943005</v>
      </c>
      <c r="O10" s="2">
        <v>1.6042943005181347</v>
      </c>
      <c r="P10" s="2">
        <v>1.5734424870466321</v>
      </c>
      <c r="Q10" s="2"/>
      <c r="R10" s="2">
        <f>AVERAGE(B10:P10)</f>
        <v>1.541219481865285</v>
      </c>
      <c r="S10" s="2">
        <f>STDEV(B10:P10)</f>
        <v>0.10812932513234196</v>
      </c>
      <c r="T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1" t="s">
        <v>28</v>
      </c>
      <c r="B11" s="2">
        <v>0.2468145077720207</v>
      </c>
      <c r="C11" s="2">
        <v>0.2468145077720207</v>
      </c>
      <c r="D11" s="2">
        <v>0.41135751295336787</v>
      </c>
      <c r="E11" s="2">
        <v>0.43192538860103624</v>
      </c>
      <c r="F11" s="2">
        <v>0.28795025906735755</v>
      </c>
      <c r="G11" s="2">
        <v>0.3599378238341968</v>
      </c>
      <c r="H11" s="2">
        <v>0.3290860103626943</v>
      </c>
      <c r="I11" s="2">
        <v>0.3393699481865285</v>
      </c>
      <c r="J11" s="2">
        <v>0.3393699481865285</v>
      </c>
      <c r="K11" s="2">
        <v>0.3599378238341968</v>
      </c>
      <c r="L11" s="2">
        <v>0.3393699481865285</v>
      </c>
      <c r="M11" s="2">
        <v>0.3496538860103627</v>
      </c>
      <c r="N11" s="2">
        <v>0.30851813471502587</v>
      </c>
      <c r="O11" s="2">
        <v>0.3393699481865285</v>
      </c>
      <c r="P11" s="2">
        <v>0.37022176165803106</v>
      </c>
      <c r="Q11" s="2"/>
      <c r="R11" s="2">
        <f>AVERAGE(B11:P11)</f>
        <v>0.3373131606217616</v>
      </c>
      <c r="S11" s="2">
        <f>STDEV(B11:P11)</f>
        <v>0.051006672879598786</v>
      </c>
      <c r="T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27" s="8" customFormat="1" ht="12.75">
      <c r="A12" s="8" t="s">
        <v>21</v>
      </c>
      <c r="B12" s="9">
        <v>0.05</v>
      </c>
      <c r="C12" s="9">
        <v>0.04</v>
      </c>
      <c r="D12" s="9">
        <v>0.17</v>
      </c>
      <c r="E12" s="9">
        <v>0.18</v>
      </c>
      <c r="F12" s="9">
        <v>0.19</v>
      </c>
      <c r="G12" s="9">
        <v>0.16</v>
      </c>
      <c r="H12" s="9">
        <v>0.14</v>
      </c>
      <c r="I12" s="9">
        <v>0.17</v>
      </c>
      <c r="J12" s="9">
        <v>0.17</v>
      </c>
      <c r="K12" s="9">
        <v>0.13</v>
      </c>
      <c r="L12" s="9">
        <v>0.18</v>
      </c>
      <c r="M12" s="9">
        <v>0.16</v>
      </c>
      <c r="N12" s="9">
        <v>0.19</v>
      </c>
      <c r="O12" s="9">
        <v>0.17</v>
      </c>
      <c r="P12" s="9">
        <v>0.19</v>
      </c>
      <c r="Q12" s="9"/>
      <c r="R12" s="9">
        <f>AVERAGE(B12:P12)</f>
        <v>0.15266666666666664</v>
      </c>
      <c r="S12" s="9">
        <f>STDEV(B12:P12)</f>
        <v>0.04697517074654101</v>
      </c>
      <c r="T12" s="9" t="s">
        <v>73</v>
      </c>
      <c r="U12" s="9"/>
      <c r="V12" s="9"/>
      <c r="W12" s="9"/>
      <c r="X12" s="9"/>
      <c r="Y12" s="9"/>
      <c r="Z12" s="9"/>
      <c r="AA12" s="9"/>
    </row>
    <row r="13" spans="1:27" s="8" customFormat="1" ht="12.75">
      <c r="A13" s="8" t="s">
        <v>25</v>
      </c>
      <c r="B13" s="9">
        <v>0.01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0.01</v>
      </c>
      <c r="M13" s="9">
        <v>0.02</v>
      </c>
      <c r="N13" s="9">
        <v>0</v>
      </c>
      <c r="O13" s="9">
        <v>0</v>
      </c>
      <c r="P13" s="9">
        <v>0</v>
      </c>
      <c r="Q13" s="9"/>
      <c r="R13" s="9">
        <f>AVERAGE(B13:P13)</f>
        <v>0.0026666666666666666</v>
      </c>
      <c r="S13" s="9">
        <f>STDEV(B13:P13)</f>
        <v>0.005936168397046637</v>
      </c>
      <c r="T13" s="9" t="s">
        <v>73</v>
      </c>
      <c r="U13" s="9"/>
      <c r="V13" s="9"/>
      <c r="W13" s="9"/>
      <c r="X13" s="9"/>
      <c r="Y13" s="9"/>
      <c r="Z13" s="9"/>
      <c r="AA13" s="9"/>
    </row>
    <row r="14" spans="1:27" ht="12.75">
      <c r="A14" s="1" t="s">
        <v>31</v>
      </c>
      <c r="B14" s="2">
        <f>SUM(B4:B11)</f>
        <v>99.24</v>
      </c>
      <c r="C14" s="2">
        <f aca="true" t="shared" si="0" ref="C14:P14">SUM(C4:C11)</f>
        <v>99.363407253886</v>
      </c>
      <c r="D14" s="2">
        <f t="shared" si="0"/>
        <v>99.4148269430052</v>
      </c>
      <c r="E14" s="2">
        <f t="shared" si="0"/>
        <v>98.68466735751295</v>
      </c>
      <c r="F14" s="2">
        <f t="shared" si="0"/>
        <v>99.42511088082902</v>
      </c>
      <c r="G14" s="2">
        <f t="shared" si="0"/>
        <v>99.25028393782384</v>
      </c>
      <c r="H14" s="2">
        <f t="shared" si="0"/>
        <v>99.28113575129534</v>
      </c>
      <c r="I14" s="2">
        <f t="shared" si="0"/>
        <v>99.38397512953368</v>
      </c>
      <c r="J14" s="2">
        <f t="shared" si="0"/>
        <v>100.46378860103627</v>
      </c>
      <c r="K14" s="2">
        <f t="shared" si="0"/>
        <v>100.63861554404144</v>
      </c>
      <c r="L14" s="2">
        <f t="shared" si="0"/>
        <v>98.8800621761658</v>
      </c>
      <c r="M14" s="2">
        <f t="shared" si="0"/>
        <v>98.41728497409326</v>
      </c>
      <c r="N14" s="2">
        <f t="shared" si="0"/>
        <v>99.03432124352332</v>
      </c>
      <c r="O14" s="2">
        <f t="shared" si="0"/>
        <v>98.89034611398962</v>
      </c>
      <c r="P14" s="2">
        <f t="shared" si="0"/>
        <v>98.71551917098444</v>
      </c>
      <c r="Q14" s="2"/>
      <c r="R14" s="2">
        <f>AVERAGE(B14:P14)</f>
        <v>99.27222300518135</v>
      </c>
      <c r="S14" s="2">
        <f>STDEV(B14:P14)</f>
        <v>0.6032795532123846</v>
      </c>
      <c r="T14" s="2"/>
      <c r="U14" s="2"/>
      <c r="V14" s="2"/>
      <c r="W14" s="2"/>
      <c r="X14" s="2"/>
      <c r="Y14" s="2"/>
      <c r="Z14" s="2"/>
      <c r="AA14" s="2"/>
    </row>
    <row r="15" spans="2:2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1" t="s">
        <v>74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67</v>
      </c>
      <c r="S16" s="1" t="s">
        <v>68</v>
      </c>
      <c r="T16" s="2" t="s">
        <v>69</v>
      </c>
      <c r="U16" s="2"/>
      <c r="V16" s="2" t="s">
        <v>70</v>
      </c>
      <c r="W16" s="2"/>
      <c r="X16" s="2"/>
      <c r="Y16" s="2"/>
      <c r="Z16" s="2"/>
      <c r="AA16" s="2"/>
    </row>
    <row r="17" spans="1:27" ht="12.75">
      <c r="A17" s="1" t="s">
        <v>35</v>
      </c>
      <c r="B17" s="2">
        <v>2.0604000978045005</v>
      </c>
      <c r="C17" s="2">
        <v>2.0973060522451257</v>
      </c>
      <c r="D17" s="2">
        <v>2.1957604625337104</v>
      </c>
      <c r="E17" s="2">
        <v>2.101499404470048</v>
      </c>
      <c r="F17" s="2">
        <v>2.0601036363449294</v>
      </c>
      <c r="G17" s="2">
        <v>2.051679432228244</v>
      </c>
      <c r="H17" s="2">
        <v>2.088226226499218</v>
      </c>
      <c r="I17" s="2">
        <v>2.0781164367691995</v>
      </c>
      <c r="J17" s="2">
        <v>2.0856130111992797</v>
      </c>
      <c r="K17" s="2">
        <v>2.0856811961801394</v>
      </c>
      <c r="L17" s="2">
        <v>2.0834818914821063</v>
      </c>
      <c r="M17" s="2">
        <v>2.0642316565260432</v>
      </c>
      <c r="N17" s="2">
        <v>2.0366296498310312</v>
      </c>
      <c r="O17" s="2">
        <v>2.07304233054613</v>
      </c>
      <c r="P17" s="2">
        <v>2.0881608393274327</v>
      </c>
      <c r="Q17" s="2"/>
      <c r="R17" s="2">
        <f>AVERAGE(B17:P17)</f>
        <v>2.0833288215991423</v>
      </c>
      <c r="S17" s="2">
        <f>STDEV(B17:P17)</f>
        <v>0.0358267948352814</v>
      </c>
      <c r="T17" s="4">
        <f>3-T18</f>
        <v>2.05</v>
      </c>
      <c r="U17" s="2">
        <v>4</v>
      </c>
      <c r="V17" s="2">
        <f>T17*U17</f>
        <v>8.2</v>
      </c>
      <c r="W17" s="2">
        <f>T17/3</f>
        <v>0.6833333333333332</v>
      </c>
      <c r="X17" s="4"/>
      <c r="Y17" s="2"/>
      <c r="Z17" s="2"/>
      <c r="AA17" s="2"/>
    </row>
    <row r="18" spans="1:27" ht="12.75">
      <c r="A18" s="1" t="s">
        <v>63</v>
      </c>
      <c r="B18" s="2">
        <f>3-B17</f>
        <v>0.9395999021954995</v>
      </c>
      <c r="C18" s="2">
        <f aca="true" t="shared" si="1" ref="C18:P18">3-C17</f>
        <v>0.9026939477548743</v>
      </c>
      <c r="D18" s="2">
        <f t="shared" si="1"/>
        <v>0.8042395374662896</v>
      </c>
      <c r="E18" s="2">
        <f t="shared" si="1"/>
        <v>0.8985005955299519</v>
      </c>
      <c r="F18" s="2">
        <f t="shared" si="1"/>
        <v>0.9398963636550706</v>
      </c>
      <c r="G18" s="2">
        <f t="shared" si="1"/>
        <v>0.9483205677717561</v>
      </c>
      <c r="H18" s="2">
        <f t="shared" si="1"/>
        <v>0.9117737735007818</v>
      </c>
      <c r="I18" s="2">
        <f t="shared" si="1"/>
        <v>0.9218835632308005</v>
      </c>
      <c r="J18" s="2">
        <f t="shared" si="1"/>
        <v>0.9143869888007203</v>
      </c>
      <c r="K18" s="2">
        <f t="shared" si="1"/>
        <v>0.9143188038198606</v>
      </c>
      <c r="L18" s="2">
        <f t="shared" si="1"/>
        <v>0.9165181085178937</v>
      </c>
      <c r="M18" s="2">
        <f t="shared" si="1"/>
        <v>0.9357683434739568</v>
      </c>
      <c r="N18" s="2">
        <f t="shared" si="1"/>
        <v>0.9633703501689688</v>
      </c>
      <c r="O18" s="2">
        <f t="shared" si="1"/>
        <v>0.9269576694538699</v>
      </c>
      <c r="P18" s="2">
        <f t="shared" si="1"/>
        <v>0.9118391606725673</v>
      </c>
      <c r="Q18" s="2"/>
      <c r="R18" s="2">
        <f>AVERAGE(B18:P18)</f>
        <v>0.9166711784008573</v>
      </c>
      <c r="S18" s="2">
        <f>STDEV(B18:P18)</f>
        <v>0.03582679483527255</v>
      </c>
      <c r="T18" s="4">
        <v>0.95</v>
      </c>
      <c r="U18" s="2">
        <v>3</v>
      </c>
      <c r="V18" s="2">
        <f aca="true" t="shared" si="2" ref="V18:V27">T18*U18</f>
        <v>2.8499999999999996</v>
      </c>
      <c r="W18" s="2">
        <f>T18/3</f>
        <v>0.31666666666666665</v>
      </c>
      <c r="X18" s="4"/>
      <c r="Y18" s="2"/>
      <c r="Z18" s="2"/>
      <c r="AA18" s="2"/>
    </row>
    <row r="19" spans="2:27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2"/>
      <c r="V19" s="2"/>
      <c r="W19" s="2"/>
      <c r="X19" s="4"/>
      <c r="Y19" s="2"/>
      <c r="Z19" s="2"/>
      <c r="AA19" s="2"/>
    </row>
    <row r="20" spans="1:27" ht="12.75">
      <c r="A20" s="1" t="s">
        <v>38</v>
      </c>
      <c r="B20" s="2">
        <v>0.8063433206901911</v>
      </c>
      <c r="C20" s="2">
        <v>0.7494699830791078</v>
      </c>
      <c r="D20" s="2">
        <v>0.658602821243805</v>
      </c>
      <c r="E20" s="2">
        <v>0.734258479094073</v>
      </c>
      <c r="F20" s="2">
        <v>0.804333843022221</v>
      </c>
      <c r="G20" s="2">
        <v>0.8015859611953108</v>
      </c>
      <c r="H20" s="2">
        <v>0.7846883955905833</v>
      </c>
      <c r="I20" s="2">
        <v>0.7918655335084873</v>
      </c>
      <c r="J20" s="2">
        <v>0.8033912069528644</v>
      </c>
      <c r="K20" s="2">
        <v>0.7972881465980964</v>
      </c>
      <c r="L20" s="2">
        <v>0.7956564306466563</v>
      </c>
      <c r="M20" s="2">
        <v>0.7930015864080857</v>
      </c>
      <c r="N20" s="2">
        <v>0.8301454442434071</v>
      </c>
      <c r="O20" s="2">
        <v>0.8000093653020444</v>
      </c>
      <c r="P20" s="2">
        <v>0.8005195099046514</v>
      </c>
      <c r="Q20" s="2"/>
      <c r="R20" s="2">
        <f aca="true" t="shared" si="3" ref="R20:R25">AVERAGE(B20:P20)</f>
        <v>0.7834106684986389</v>
      </c>
      <c r="S20" s="2">
        <f aca="true" t="shared" si="4" ref="S20:S25">STDEV(B20:P20)</f>
        <v>0.041488526911959575</v>
      </c>
      <c r="T20" s="4">
        <f>2-SUM(T21:T25)</f>
        <v>0.74</v>
      </c>
      <c r="U20" s="2">
        <v>4</v>
      </c>
      <c r="V20" s="2">
        <f t="shared" si="2"/>
        <v>2.96</v>
      </c>
      <c r="W20" s="2"/>
      <c r="X20" s="4"/>
      <c r="Y20" s="2"/>
      <c r="Z20" s="2"/>
      <c r="AA20" s="2"/>
    </row>
    <row r="21" spans="1:27" ht="12.75">
      <c r="A21" s="1" t="s">
        <v>41</v>
      </c>
      <c r="B21" s="2">
        <v>0.36102398290799836</v>
      </c>
      <c r="C21" s="2">
        <v>0.4082665309346949</v>
      </c>
      <c r="D21" s="2">
        <v>0.3928000011576149</v>
      </c>
      <c r="E21" s="2">
        <v>0.4396086768497341</v>
      </c>
      <c r="F21" s="2">
        <v>0.4630770366792772</v>
      </c>
      <c r="G21" s="2">
        <v>0.4660559744876287</v>
      </c>
      <c r="H21" s="2">
        <v>0.4548229328524503</v>
      </c>
      <c r="I21" s="2">
        <v>0.45416308634533953</v>
      </c>
      <c r="J21" s="2">
        <v>0.45745583326875977</v>
      </c>
      <c r="K21" s="2">
        <v>0.46151096035472094</v>
      </c>
      <c r="L21" s="2">
        <v>0.4563373008696923</v>
      </c>
      <c r="M21" s="2">
        <v>0.45379473293252715</v>
      </c>
      <c r="N21" s="2">
        <v>0.46835558355996354</v>
      </c>
      <c r="O21" s="2">
        <v>0.4439425673102685</v>
      </c>
      <c r="P21" s="2">
        <v>0.43579754125224</v>
      </c>
      <c r="Q21" s="2"/>
      <c r="R21" s="2">
        <f>AVERAGE(B21:P21)</f>
        <v>0.4411341827841941</v>
      </c>
      <c r="S21" s="2">
        <f>STDEV(B21:P21)</f>
        <v>0.030643772129257354</v>
      </c>
      <c r="T21" s="4">
        <v>0.44</v>
      </c>
      <c r="U21" s="2">
        <v>4</v>
      </c>
      <c r="V21" s="2">
        <f>T21*U21</f>
        <v>1.76</v>
      </c>
      <c r="W21" s="2"/>
      <c r="X21" s="4"/>
      <c r="Y21" s="2"/>
      <c r="Z21" s="2"/>
      <c r="AA21" s="2"/>
    </row>
    <row r="22" spans="1:27" ht="12.75">
      <c r="A22" s="1" t="s">
        <v>64</v>
      </c>
      <c r="B22" s="2">
        <f>B31-B18</f>
        <v>0.34013982945826493</v>
      </c>
      <c r="C22" s="2">
        <f>C31-C18</f>
        <v>0.35331921285162693</v>
      </c>
      <c r="D22" s="2">
        <f>D31-D18</f>
        <v>0.5600302992816073</v>
      </c>
      <c r="E22" s="2">
        <f>E31-E18</f>
        <v>0.42855680133456797</v>
      </c>
      <c r="F22" s="2">
        <f>F31-F18</f>
        <v>0.31142026736485895</v>
      </c>
      <c r="G22" s="2">
        <f>G31-G18</f>
        <v>0.294508719803237</v>
      </c>
      <c r="H22" s="2">
        <f>H31-H18</f>
        <v>0.3272092521849592</v>
      </c>
      <c r="I22" s="2">
        <f>I31-I18</f>
        <v>0.32681080866130263</v>
      </c>
      <c r="J22" s="2">
        <f>J31-J18</f>
        <v>0.31630960735244806</v>
      </c>
      <c r="K22" s="2">
        <f>K31-K18</f>
        <v>0.30480505736973784</v>
      </c>
      <c r="L22" s="2">
        <f>L31-L18</f>
        <v>0.2933197794800724</v>
      </c>
      <c r="M22" s="2">
        <f>M31-M18</f>
        <v>0.31148227067927703</v>
      </c>
      <c r="N22" s="2">
        <f>N31-N18</f>
        <v>0.25923121193751775</v>
      </c>
      <c r="O22" s="2">
        <f>O31-O18</f>
        <v>0.31494457101960394</v>
      </c>
      <c r="P22" s="2">
        <f>P31-P18</f>
        <v>0.3077113302853207</v>
      </c>
      <c r="Q22" s="2"/>
      <c r="R22" s="2">
        <f t="shared" si="3"/>
        <v>0.3366532679376268</v>
      </c>
      <c r="S22" s="2">
        <f t="shared" si="4"/>
        <v>0.07194989303427034</v>
      </c>
      <c r="T22" s="4">
        <v>0.38</v>
      </c>
      <c r="U22" s="2">
        <v>3</v>
      </c>
      <c r="V22" s="2">
        <f t="shared" si="2"/>
        <v>1.1400000000000001</v>
      </c>
      <c r="W22" s="2"/>
      <c r="X22" s="4"/>
      <c r="Y22" s="2"/>
      <c r="Z22" s="2"/>
      <c r="AA22" s="2"/>
    </row>
    <row r="23" spans="1:27" ht="12.75">
      <c r="A23" s="1" t="s">
        <v>34</v>
      </c>
      <c r="B23" s="2">
        <v>0.28</v>
      </c>
      <c r="C23" s="2">
        <v>0.258</v>
      </c>
      <c r="D23" s="2">
        <v>0.173</v>
      </c>
      <c r="E23" s="2">
        <v>0.183</v>
      </c>
      <c r="F23" s="2">
        <v>0.193</v>
      </c>
      <c r="G23" s="2">
        <v>0.195</v>
      </c>
      <c r="H23" s="2">
        <v>0.197</v>
      </c>
      <c r="I23" s="2">
        <v>0.2</v>
      </c>
      <c r="J23" s="2">
        <v>0.186</v>
      </c>
      <c r="K23" s="2">
        <v>0.195</v>
      </c>
      <c r="L23" s="2">
        <v>0.194</v>
      </c>
      <c r="M23" s="2">
        <v>0.194</v>
      </c>
      <c r="N23" s="2">
        <v>0.198</v>
      </c>
      <c r="O23" s="2">
        <v>0.193</v>
      </c>
      <c r="P23" s="2">
        <v>0.204</v>
      </c>
      <c r="Q23" s="2"/>
      <c r="R23" s="2">
        <f>AVERAGE(B23:P23)</f>
        <v>0.20286666666666667</v>
      </c>
      <c r="S23" s="2">
        <f>STDEV(B23:P23)</f>
        <v>0.02816245389741121</v>
      </c>
      <c r="T23" s="4">
        <v>0.21</v>
      </c>
      <c r="U23" s="2">
        <v>3</v>
      </c>
      <c r="V23" s="2">
        <f>T23*U23</f>
        <v>0.63</v>
      </c>
      <c r="W23" s="2"/>
      <c r="X23" s="4"/>
      <c r="Y23" s="2"/>
      <c r="Z23" s="2"/>
      <c r="AA23" s="2"/>
    </row>
    <row r="24" spans="1:27" ht="12.75">
      <c r="A24" s="1" t="s">
        <v>33</v>
      </c>
      <c r="B24" s="2">
        <v>0.18283141719566917</v>
      </c>
      <c r="C24" s="2">
        <v>0.19651276364953527</v>
      </c>
      <c r="D24" s="2">
        <v>0.17620560687075956</v>
      </c>
      <c r="E24" s="2">
        <v>0.17572443126631884</v>
      </c>
      <c r="F24" s="2">
        <v>0.20828114177370918</v>
      </c>
      <c r="G24" s="2">
        <v>0.21837161018098317</v>
      </c>
      <c r="H24" s="2">
        <v>0.21361400555315324</v>
      </c>
      <c r="I24" s="2">
        <v>0.2067132385943898</v>
      </c>
      <c r="J24" s="2">
        <v>0.2057528569058596</v>
      </c>
      <c r="K24" s="2">
        <v>0.2067467241726722</v>
      </c>
      <c r="L24" s="2">
        <v>0.21316870081428915</v>
      </c>
      <c r="M24" s="2">
        <v>0.22137714048540835</v>
      </c>
      <c r="N24" s="2">
        <v>0.21198216890128407</v>
      </c>
      <c r="O24" s="2">
        <v>0.21322629064153423</v>
      </c>
      <c r="P24" s="2">
        <v>0.2090788985495031</v>
      </c>
      <c r="Q24" s="2"/>
      <c r="R24" s="2">
        <f t="shared" si="3"/>
        <v>0.2039724663703379</v>
      </c>
      <c r="S24" s="2">
        <f t="shared" si="4"/>
        <v>0.014570361767973244</v>
      </c>
      <c r="T24" s="4">
        <v>0.2</v>
      </c>
      <c r="U24" s="2">
        <v>2</v>
      </c>
      <c r="V24" s="2">
        <f t="shared" si="2"/>
        <v>0.4</v>
      </c>
      <c r="W24" s="2"/>
      <c r="X24" s="4"/>
      <c r="Y24" s="2"/>
      <c r="Z24" s="2"/>
      <c r="AA24" s="2"/>
    </row>
    <row r="25" spans="1:27" ht="12.75">
      <c r="A25" s="1" t="s">
        <v>39</v>
      </c>
      <c r="B25" s="2">
        <v>0.01846737577957577</v>
      </c>
      <c r="C25" s="2">
        <v>0.018480379715745388</v>
      </c>
      <c r="D25" s="2">
        <v>0.030804435181706797</v>
      </c>
      <c r="E25" s="2">
        <v>0.03276033655313031</v>
      </c>
      <c r="F25" s="2">
        <v>0.021656757712781458</v>
      </c>
      <c r="G25" s="2">
        <v>0.027140705067302654</v>
      </c>
      <c r="H25" s="2">
        <v>0.024737564362924534</v>
      </c>
      <c r="I25" s="2">
        <v>0.025498552706508096</v>
      </c>
      <c r="J25" s="2">
        <v>0.02521420449535825</v>
      </c>
      <c r="K25" s="2">
        <v>0.02669702376640858</v>
      </c>
      <c r="L25" s="2">
        <v>0.025620621904360756</v>
      </c>
      <c r="M25" s="2">
        <v>0.02656211801687674</v>
      </c>
      <c r="N25" s="2">
        <v>0.0233112614589375</v>
      </c>
      <c r="O25" s="2">
        <v>0.025627543592130805</v>
      </c>
      <c r="P25" s="2">
        <v>0.027951052184038334</v>
      </c>
      <c r="Q25" s="2"/>
      <c r="R25" s="2">
        <f t="shared" si="3"/>
        <v>0.025368662166519063</v>
      </c>
      <c r="S25" s="2">
        <f t="shared" si="4"/>
        <v>0.0038807130409583904</v>
      </c>
      <c r="T25" s="4">
        <v>0.03</v>
      </c>
      <c r="U25" s="2">
        <v>2</v>
      </c>
      <c r="V25" s="2">
        <f t="shared" si="2"/>
        <v>0.06</v>
      </c>
      <c r="W25" s="2"/>
      <c r="X25" s="4"/>
      <c r="Y25" s="2"/>
      <c r="Z25" s="2"/>
      <c r="AA25" s="2"/>
    </row>
    <row r="26" spans="2:2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"/>
      <c r="U26" s="2"/>
      <c r="V26" s="2"/>
      <c r="W26" s="2"/>
      <c r="X26" s="4"/>
      <c r="Y26" s="2"/>
      <c r="Z26" s="2"/>
      <c r="AA26" s="2"/>
    </row>
    <row r="27" spans="1:27" ht="12.75">
      <c r="A27" s="1" t="s">
        <v>37</v>
      </c>
      <c r="B27" s="2">
        <v>3.0252596715670714</v>
      </c>
      <c r="C27" s="2">
        <v>3.0244677389845047</v>
      </c>
      <c r="D27" s="2">
        <v>3.0063316132537476</v>
      </c>
      <c r="E27" s="2">
        <v>2.9897122848866826</v>
      </c>
      <c r="F27" s="2">
        <v>2.9636190859754357</v>
      </c>
      <c r="G27" s="2">
        <v>2.973217777418129</v>
      </c>
      <c r="H27" s="2">
        <v>2.9669500749991258</v>
      </c>
      <c r="I27" s="2">
        <v>2.9626150882850366</v>
      </c>
      <c r="J27" s="2">
        <v>2.9653392725508616</v>
      </c>
      <c r="K27" s="2">
        <v>2.9718933722836827</v>
      </c>
      <c r="L27" s="2">
        <v>2.9984045968228816</v>
      </c>
      <c r="M27" s="2">
        <v>2.983558798461374</v>
      </c>
      <c r="N27" s="2">
        <v>2.978343964987872</v>
      </c>
      <c r="O27" s="2">
        <v>2.9903732031329535</v>
      </c>
      <c r="P27" s="2">
        <v>2.994613566957211</v>
      </c>
      <c r="Q27" s="2"/>
      <c r="R27" s="2">
        <f>AVERAGE(B27:P27)</f>
        <v>2.9863133407044375</v>
      </c>
      <c r="S27" s="2">
        <f>STDEV(B27:P27)</f>
        <v>0.020630153459963167</v>
      </c>
      <c r="T27" s="4">
        <v>3</v>
      </c>
      <c r="U27" s="2">
        <v>2</v>
      </c>
      <c r="V27" s="2">
        <f t="shared" si="2"/>
        <v>6</v>
      </c>
      <c r="W27" s="2"/>
      <c r="X27" s="4"/>
      <c r="Y27" s="2"/>
      <c r="Z27" s="2"/>
      <c r="AA27" s="2"/>
    </row>
    <row r="28" spans="2:2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1" t="s">
        <v>31</v>
      </c>
      <c r="B29" s="2">
        <f>SUM(B17:B27)</f>
        <v>8.01406559759877</v>
      </c>
      <c r="C29" s="2">
        <f>SUM(C17:C27)</f>
        <v>8.008516609215215</v>
      </c>
      <c r="D29" s="2">
        <f aca="true" t="shared" si="5" ref="D29:P29">SUM(D17:D27)</f>
        <v>7.9977747769892416</v>
      </c>
      <c r="E29" s="2">
        <f t="shared" si="5"/>
        <v>7.983621009984505</v>
      </c>
      <c r="F29" s="2">
        <f t="shared" si="5"/>
        <v>7.965388132528284</v>
      </c>
      <c r="G29" s="2">
        <f t="shared" si="5"/>
        <v>7.9758807481525915</v>
      </c>
      <c r="H29" s="2">
        <f t="shared" si="5"/>
        <v>7.969022225543196</v>
      </c>
      <c r="I29" s="2">
        <f t="shared" si="5"/>
        <v>7.967666308101064</v>
      </c>
      <c r="J29" s="2">
        <f t="shared" si="5"/>
        <v>7.959462981526151</v>
      </c>
      <c r="K29" s="2">
        <f t="shared" si="5"/>
        <v>7.963941284545319</v>
      </c>
      <c r="L29" s="2">
        <f t="shared" si="5"/>
        <v>7.976507430537952</v>
      </c>
      <c r="M29" s="2">
        <f t="shared" si="5"/>
        <v>7.983776646983549</v>
      </c>
      <c r="N29" s="2">
        <f t="shared" si="5"/>
        <v>7.969369635088983</v>
      </c>
      <c r="O29" s="2">
        <f t="shared" si="5"/>
        <v>7.981123540998535</v>
      </c>
      <c r="P29" s="2">
        <f t="shared" si="5"/>
        <v>7.979671899132964</v>
      </c>
      <c r="Q29" s="2"/>
      <c r="R29" s="2">
        <f>AVERAGE(B29:P29)</f>
        <v>7.979719255128421</v>
      </c>
      <c r="S29" s="2">
        <f>STDEV(B29:P29)</f>
        <v>0.0160915410497528</v>
      </c>
      <c r="T29" s="2">
        <v>8</v>
      </c>
      <c r="U29" s="2"/>
      <c r="V29" s="5">
        <f>SUM(V17:V27)</f>
        <v>23.999999999999993</v>
      </c>
      <c r="W29" s="2"/>
      <c r="X29" s="2"/>
      <c r="Y29" s="2"/>
      <c r="Z29" s="2"/>
      <c r="AA29" s="2"/>
    </row>
    <row r="30" spans="2:2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1" t="s">
        <v>75</v>
      </c>
      <c r="B31" s="2">
        <v>1.2797397316537644</v>
      </c>
      <c r="C31" s="2">
        <v>1.2560131606065013</v>
      </c>
      <c r="D31" s="2">
        <v>1.364269836747897</v>
      </c>
      <c r="E31" s="2">
        <v>1.3270573968645198</v>
      </c>
      <c r="F31" s="2">
        <v>1.2513166310199295</v>
      </c>
      <c r="G31" s="2">
        <v>1.2428292875749931</v>
      </c>
      <c r="H31" s="2">
        <v>1.238983025685741</v>
      </c>
      <c r="I31" s="2">
        <v>1.248694371892103</v>
      </c>
      <c r="J31" s="2">
        <v>1.2306965961531684</v>
      </c>
      <c r="K31" s="2">
        <v>1.2191238611895985</v>
      </c>
      <c r="L31" s="2">
        <v>1.209837887997966</v>
      </c>
      <c r="M31" s="2">
        <v>1.2472506141532338</v>
      </c>
      <c r="N31" s="2">
        <v>1.2226015621064865</v>
      </c>
      <c r="O31" s="2">
        <v>1.2419022404734739</v>
      </c>
      <c r="P31" s="2">
        <v>1.219550490957888</v>
      </c>
      <c r="Q31" s="2"/>
      <c r="R31" s="2">
        <v>1.321</v>
      </c>
      <c r="S31" s="2">
        <v>0.045</v>
      </c>
      <c r="T31" s="2"/>
      <c r="U31" s="2"/>
      <c r="V31" s="2"/>
      <c r="W31" s="2"/>
      <c r="X31" s="2"/>
      <c r="Y31" s="2"/>
      <c r="Z31" s="2"/>
      <c r="AA31" s="2"/>
    </row>
    <row r="32" spans="2:2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1" ht="23.25">
      <c r="B33" s="2" t="s">
        <v>71</v>
      </c>
      <c r="C33" s="2"/>
      <c r="D33" s="2"/>
      <c r="E33" s="3" t="s">
        <v>77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5" ht="23.25">
      <c r="B34" s="1" t="s">
        <v>72</v>
      </c>
      <c r="E34" s="3" t="s">
        <v>76</v>
      </c>
    </row>
    <row r="35" ht="18.75">
      <c r="K35" s="3"/>
    </row>
    <row r="36" spans="1:8" ht="12.75">
      <c r="A36" s="1" t="s">
        <v>42</v>
      </c>
      <c r="B36" s="1" t="s">
        <v>43</v>
      </c>
      <c r="C36" s="1" t="s">
        <v>44</v>
      </c>
      <c r="D36" s="1" t="s">
        <v>45</v>
      </c>
      <c r="E36" s="1" t="s">
        <v>46</v>
      </c>
      <c r="F36" s="1" t="s">
        <v>47</v>
      </c>
      <c r="G36" s="1" t="s">
        <v>48</v>
      </c>
      <c r="H36" s="1" t="s">
        <v>49</v>
      </c>
    </row>
    <row r="37" spans="1:8" ht="12.75">
      <c r="A37" s="1" t="s">
        <v>50</v>
      </c>
      <c r="B37" s="1" t="s">
        <v>32</v>
      </c>
      <c r="C37" s="1" t="s">
        <v>51</v>
      </c>
      <c r="D37" s="1">
        <v>20</v>
      </c>
      <c r="E37" s="1">
        <v>10</v>
      </c>
      <c r="F37" s="1">
        <v>600</v>
      </c>
      <c r="G37" s="1">
        <v>-600</v>
      </c>
      <c r="H37" s="1" t="s">
        <v>52</v>
      </c>
    </row>
    <row r="38" spans="1:8" ht="12.75">
      <c r="A38" s="1" t="s">
        <v>50</v>
      </c>
      <c r="B38" s="1" t="s">
        <v>35</v>
      </c>
      <c r="C38" s="1" t="s">
        <v>51</v>
      </c>
      <c r="D38" s="1">
        <v>20</v>
      </c>
      <c r="E38" s="1">
        <v>10</v>
      </c>
      <c r="F38" s="1">
        <v>600</v>
      </c>
      <c r="G38" s="1">
        <v>-600</v>
      </c>
      <c r="H38" s="1" t="s">
        <v>53</v>
      </c>
    </row>
    <row r="39" spans="1:8" ht="12.75">
      <c r="A39" s="1" t="s">
        <v>50</v>
      </c>
      <c r="B39" s="1" t="s">
        <v>33</v>
      </c>
      <c r="C39" s="1" t="s">
        <v>51</v>
      </c>
      <c r="D39" s="1">
        <v>20</v>
      </c>
      <c r="E39" s="1">
        <v>10</v>
      </c>
      <c r="F39" s="1">
        <v>600</v>
      </c>
      <c r="G39" s="1">
        <v>-600</v>
      </c>
      <c r="H39" s="1" t="s">
        <v>53</v>
      </c>
    </row>
    <row r="40" spans="1:8" ht="12.75">
      <c r="A40" s="1" t="s">
        <v>50</v>
      </c>
      <c r="B40" s="1" t="s">
        <v>34</v>
      </c>
      <c r="C40" s="1" t="s">
        <v>51</v>
      </c>
      <c r="D40" s="1">
        <v>20</v>
      </c>
      <c r="E40" s="1">
        <v>10</v>
      </c>
      <c r="F40" s="1">
        <v>600</v>
      </c>
      <c r="G40" s="1">
        <v>-600</v>
      </c>
      <c r="H40" s="1" t="s">
        <v>54</v>
      </c>
    </row>
    <row r="41" spans="1:8" ht="12.75">
      <c r="A41" s="1" t="s">
        <v>55</v>
      </c>
      <c r="B41" s="1" t="s">
        <v>36</v>
      </c>
      <c r="C41" s="1" t="s">
        <v>51</v>
      </c>
      <c r="D41" s="1">
        <v>20</v>
      </c>
      <c r="E41" s="1">
        <v>10</v>
      </c>
      <c r="F41" s="1">
        <v>600</v>
      </c>
      <c r="G41" s="1">
        <v>-600</v>
      </c>
      <c r="H41" s="1" t="s">
        <v>56</v>
      </c>
    </row>
    <row r="42" spans="1:8" ht="12.75">
      <c r="A42" s="1" t="s">
        <v>55</v>
      </c>
      <c r="B42" s="1" t="s">
        <v>37</v>
      </c>
      <c r="C42" s="1" t="s">
        <v>51</v>
      </c>
      <c r="D42" s="1">
        <v>20</v>
      </c>
      <c r="E42" s="1">
        <v>10</v>
      </c>
      <c r="F42" s="1">
        <v>600</v>
      </c>
      <c r="G42" s="1">
        <v>-600</v>
      </c>
      <c r="H42" s="1" t="s">
        <v>53</v>
      </c>
    </row>
    <row r="43" spans="1:8" ht="12.75">
      <c r="A43" s="1" t="s">
        <v>55</v>
      </c>
      <c r="B43" s="1" t="s">
        <v>39</v>
      </c>
      <c r="C43" s="1" t="s">
        <v>51</v>
      </c>
      <c r="D43" s="1">
        <v>20</v>
      </c>
      <c r="E43" s="1">
        <v>10</v>
      </c>
      <c r="F43" s="1">
        <v>600</v>
      </c>
      <c r="G43" s="1">
        <v>-600</v>
      </c>
      <c r="H43" s="1" t="s">
        <v>57</v>
      </c>
    </row>
    <row r="44" spans="1:8" ht="12.75">
      <c r="A44" s="1" t="s">
        <v>55</v>
      </c>
      <c r="B44" s="1" t="s">
        <v>41</v>
      </c>
      <c r="C44" s="1" t="s">
        <v>58</v>
      </c>
      <c r="D44" s="1">
        <v>20</v>
      </c>
      <c r="E44" s="1">
        <v>10</v>
      </c>
      <c r="F44" s="1">
        <v>600</v>
      </c>
      <c r="G44" s="1">
        <v>-600</v>
      </c>
      <c r="H44" s="1" t="s">
        <v>30</v>
      </c>
    </row>
    <row r="45" spans="1:8" ht="12.75">
      <c r="A45" s="1" t="s">
        <v>59</v>
      </c>
      <c r="B45" s="1" t="s">
        <v>38</v>
      </c>
      <c r="C45" s="1" t="s">
        <v>51</v>
      </c>
      <c r="D45" s="1">
        <v>20</v>
      </c>
      <c r="E45" s="1">
        <v>10</v>
      </c>
      <c r="F45" s="1">
        <v>500</v>
      </c>
      <c r="G45" s="1">
        <v>-500</v>
      </c>
      <c r="H45" s="1" t="s">
        <v>60</v>
      </c>
    </row>
    <row r="46" spans="1:8" ht="12.75">
      <c r="A46" s="1" t="s">
        <v>59</v>
      </c>
      <c r="B46" s="1" t="s">
        <v>40</v>
      </c>
      <c r="C46" s="1" t="s">
        <v>51</v>
      </c>
      <c r="D46" s="1">
        <v>20</v>
      </c>
      <c r="E46" s="1">
        <v>10</v>
      </c>
      <c r="F46" s="1">
        <v>500</v>
      </c>
      <c r="G46" s="1">
        <v>-350</v>
      </c>
      <c r="H46" s="1" t="s">
        <v>61</v>
      </c>
    </row>
    <row r="49" spans="2:20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2007-02-26T22:11:02Z</dcterms:created>
  <dcterms:modified xsi:type="dcterms:W3CDTF">2008-05-20T20:23:04Z</dcterms:modified>
  <cp:category/>
  <cp:version/>
  <cp:contentType/>
  <cp:contentStatus/>
</cp:coreProperties>
</file>