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00" windowWidth="16245" windowHeight="1074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<sst xmlns="http://schemas.openxmlformats.org/spreadsheetml/2006/main" count="111" uniqueCount="77">
  <si>
    <t>serendibite7063serendibite7063serendibite7063serendibite7063serendibite7063serendibite7063serendibite7063serendibite7063serendibite7063serendibite7063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</si>
  <si>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</si>
  <si>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</si>
  <si>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</si>
  <si>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</si>
  <si>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</si>
  <si>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</si>
  <si>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</si>
  <si>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</si>
  <si>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</si>
  <si>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</si>
  <si>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Ox</t>
  </si>
  <si>
    <t>Wt</t>
  </si>
  <si>
    <t>Percents</t>
  </si>
  <si>
    <t>Average</t>
  </si>
  <si>
    <t>Standard</t>
  </si>
  <si>
    <t>Dev</t>
  </si>
  <si>
    <t>F</t>
  </si>
  <si>
    <t>Na2O</t>
  </si>
  <si>
    <t>MgO</t>
  </si>
  <si>
    <t>Al2O3</t>
  </si>
  <si>
    <t>SiO2</t>
  </si>
  <si>
    <t>CaO</t>
  </si>
  <si>
    <t>TiO2</t>
  </si>
  <si>
    <t>FeO</t>
  </si>
  <si>
    <t>Totals</t>
  </si>
  <si>
    <t>Na</t>
  </si>
  <si>
    <t>Mg</t>
  </si>
  <si>
    <t>Al</t>
  </si>
  <si>
    <t>Si</t>
  </si>
  <si>
    <t>K</t>
  </si>
  <si>
    <t>Ca</t>
  </si>
  <si>
    <t>Ti</t>
  </si>
  <si>
    <t>Cr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</si>
  <si>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</si>
  <si>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</si>
  <si>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</si>
  <si>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</si>
  <si>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</si>
  <si>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</si>
  <si>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</si>
  <si>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</si>
  <si>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</si>
  <si>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</si>
  <si>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</si>
  <si>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MgF2</t>
  </si>
  <si>
    <t>diopside</t>
  </si>
  <si>
    <t>albite-Cr</t>
  </si>
  <si>
    <t>anor-hk</t>
  </si>
  <si>
    <t>PET</t>
  </si>
  <si>
    <t>kspar-OR1</t>
  </si>
  <si>
    <t>rutile1</t>
  </si>
  <si>
    <t>chrom-s</t>
  </si>
  <si>
    <t>LIF</t>
  </si>
  <si>
    <t>fayalite</t>
  </si>
  <si>
    <r>
      <t>(Ca,Na)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Mg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4.5</t>
    </r>
    <r>
      <rPr>
        <sz val="14"/>
        <rFont val="Times New Roman"/>
        <family val="1"/>
      </rPr>
      <t>B</t>
    </r>
    <r>
      <rPr>
        <vertAlign val="subscript"/>
        <sz val="14"/>
        <rFont val="Times New Roman"/>
        <family val="1"/>
      </rPr>
      <t>1.5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20</t>
    </r>
  </si>
  <si>
    <t>WDS scan: Si Al Mg Ca Na Fe &lt;&lt;Ti</t>
  </si>
  <si>
    <t>B2O3*</t>
  </si>
  <si>
    <t xml:space="preserve"> </t>
  </si>
  <si>
    <t>Fe3</t>
  </si>
  <si>
    <t>Fe2</t>
  </si>
  <si>
    <t>IVAl</t>
  </si>
  <si>
    <t>B</t>
  </si>
  <si>
    <t>VIAl</t>
  </si>
  <si>
    <t>Al tot</t>
  </si>
  <si>
    <t>Total</t>
  </si>
  <si>
    <t>(+) charges</t>
  </si>
  <si>
    <t>average</t>
  </si>
  <si>
    <t>stdev</t>
  </si>
  <si>
    <t>in formula</t>
  </si>
  <si>
    <t>Fe2 and Fe3 spiltted by chrage balance</t>
  </si>
  <si>
    <t>* = estimated by difference</t>
  </si>
  <si>
    <t>Cation numbers normalized to 20 O</t>
  </si>
  <si>
    <r>
      <t>(Ca</t>
    </r>
    <r>
      <rPr>
        <vertAlign val="subscript"/>
        <sz val="14"/>
        <rFont val="Times New Roman"/>
        <family val="1"/>
      </rPr>
      <t>1.91</t>
    </r>
    <r>
      <rPr>
        <sz val="14"/>
        <rFont val="Times New Roman"/>
        <family val="1"/>
      </rPr>
      <t>Na</t>
    </r>
    <r>
      <rPr>
        <vertAlign val="subscript"/>
        <sz val="14"/>
        <rFont val="Times New Roman"/>
        <family val="1"/>
      </rPr>
      <t>0.09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(Mg</t>
    </r>
    <r>
      <rPr>
        <vertAlign val="subscript"/>
        <sz val="14"/>
        <rFont val="Times New Roman"/>
        <family val="1"/>
      </rPr>
      <t>2.59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0.18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0.11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0.11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Σ=3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4.50</t>
    </r>
    <r>
      <rPr>
        <sz val="14"/>
        <rFont val="Times New Roman"/>
        <family val="1"/>
      </rPr>
      <t>B</t>
    </r>
    <r>
      <rPr>
        <vertAlign val="subscript"/>
        <sz val="14"/>
        <rFont val="Times New Roman"/>
        <family val="1"/>
      </rPr>
      <t>1.50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2.78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0.22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Σ=3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20</t>
    </r>
  </si>
  <si>
    <t>ideal</t>
  </si>
  <si>
    <t>measured</t>
  </si>
  <si>
    <t>B2O3 estimated by charge balance; Fe2+ and Fe3+ splitted by charge balance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</si>
</sst>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0"/>
    <numFmt numFmtId="171" formatCode="0.0"/>
  </numFmts>
  <fonts count="8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9"/>
      <color indexed="12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  <font>
      <vertAlign val="superscript"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6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2" fontId="1" fillId="2" borderId="0" xfId="0" applyNumberFormat="1" applyFont="1" applyFill="1" applyAlignment="1">
      <alignment/>
    </xf>
    <xf numFmtId="2" fontId="6" fillId="3" borderId="0" xfId="0" applyNumberFormat="1" applyFont="1" applyFill="1" applyAlignment="1">
      <alignment/>
    </xf>
    <xf numFmtId="2" fontId="1" fillId="3" borderId="0" xfId="0" applyNumberFormat="1" applyFont="1" applyFill="1" applyAlignment="1">
      <alignment/>
    </xf>
    <xf numFmtId="0" fontId="4" fillId="3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/>
    </xf>
    <xf numFmtId="2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56"/>
  <sheetViews>
    <sheetView tabSelected="1" workbookViewId="0" topLeftCell="A1">
      <selection activeCell="Q16" sqref="Q16"/>
    </sheetView>
  </sheetViews>
  <sheetFormatPr defaultColWidth="9.00390625" defaultRowHeight="13.5"/>
  <cols>
    <col min="1" max="16384" width="5.25390625" style="1" customWidth="1"/>
  </cols>
  <sheetData>
    <row r="1" ht="12.75">
      <c r="B1" s="1" t="s">
        <v>0</v>
      </c>
    </row>
    <row r="2" spans="2:20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P2" s="9" t="s">
        <v>56</v>
      </c>
      <c r="Q2" s="10"/>
      <c r="R2" s="10"/>
      <c r="S2" s="10"/>
      <c r="T2" s="11"/>
    </row>
    <row r="3" spans="1:6" ht="12.75">
      <c r="A3" s="1" t="s">
        <v>11</v>
      </c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</row>
    <row r="4" spans="1:27" ht="12.75">
      <c r="A4" s="1" t="s">
        <v>20</v>
      </c>
      <c r="B4" s="2">
        <v>35.36</v>
      </c>
      <c r="C4" s="2">
        <v>35.79</v>
      </c>
      <c r="D4" s="2">
        <v>35.64</v>
      </c>
      <c r="E4" s="2">
        <v>35.62</v>
      </c>
      <c r="F4" s="2">
        <v>35.79</v>
      </c>
      <c r="G4" s="2">
        <v>35.55</v>
      </c>
      <c r="H4" s="2">
        <v>35.62</v>
      </c>
      <c r="I4" s="2">
        <v>35.76</v>
      </c>
      <c r="J4" s="2">
        <v>35.67</v>
      </c>
      <c r="K4" s="2">
        <v>35.36</v>
      </c>
      <c r="L4" s="2"/>
      <c r="M4" s="2">
        <f>AVERAGE(B4:K4)</f>
        <v>35.616</v>
      </c>
      <c r="N4" s="2">
        <f>STDEV(B4:K4)</f>
        <v>0.15643244903462653</v>
      </c>
      <c r="O4" s="2"/>
      <c r="P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2.75">
      <c r="A5" s="1" t="s">
        <v>21</v>
      </c>
      <c r="B5" s="2">
        <v>24.3</v>
      </c>
      <c r="C5" s="2">
        <v>23.68</v>
      </c>
      <c r="D5" s="2">
        <v>23.91</v>
      </c>
      <c r="E5" s="2">
        <v>23.85</v>
      </c>
      <c r="F5" s="2">
        <v>23.53</v>
      </c>
      <c r="G5" s="2">
        <v>23.7</v>
      </c>
      <c r="H5" s="2">
        <v>23.81</v>
      </c>
      <c r="I5" s="2">
        <v>24.13</v>
      </c>
      <c r="J5" s="2">
        <v>23.66</v>
      </c>
      <c r="K5" s="2">
        <v>23.54</v>
      </c>
      <c r="L5" s="2"/>
      <c r="M5" s="2">
        <f aca="true" t="shared" si="0" ref="M5:M11">AVERAGE(B5:K5)</f>
        <v>23.811</v>
      </c>
      <c r="N5" s="2">
        <f aca="true" t="shared" si="1" ref="N5:N11">STDEV(B5:K5)</f>
        <v>0.24875020938051676</v>
      </c>
      <c r="O5" s="2"/>
      <c r="P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2.75">
      <c r="A6" s="1" t="s">
        <v>22</v>
      </c>
      <c r="B6" s="2">
        <v>14.64</v>
      </c>
      <c r="C6" s="2">
        <v>15.19</v>
      </c>
      <c r="D6" s="2">
        <v>15.4</v>
      </c>
      <c r="E6" s="2">
        <v>15.49</v>
      </c>
      <c r="F6" s="2">
        <v>15.38</v>
      </c>
      <c r="G6" s="2">
        <v>15.6</v>
      </c>
      <c r="H6" s="2">
        <v>15.12</v>
      </c>
      <c r="I6" s="2">
        <v>15.2</v>
      </c>
      <c r="J6" s="2">
        <v>15.4</v>
      </c>
      <c r="K6" s="2">
        <v>15.3</v>
      </c>
      <c r="L6" s="2"/>
      <c r="M6" s="2">
        <f t="shared" si="0"/>
        <v>15.272</v>
      </c>
      <c r="N6" s="2">
        <f t="shared" si="1"/>
        <v>0.2655727563002838</v>
      </c>
      <c r="O6" s="2"/>
      <c r="P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2.75">
      <c r="A7" s="1" t="s">
        <v>19</v>
      </c>
      <c r="B7" s="2">
        <v>15.34</v>
      </c>
      <c r="C7" s="2">
        <v>14.74</v>
      </c>
      <c r="D7" s="2">
        <v>14.76</v>
      </c>
      <c r="E7" s="2">
        <v>15.01</v>
      </c>
      <c r="F7" s="2">
        <v>14.86</v>
      </c>
      <c r="G7" s="2">
        <v>14.72</v>
      </c>
      <c r="H7" s="2">
        <v>14.77</v>
      </c>
      <c r="I7" s="2">
        <v>14.79</v>
      </c>
      <c r="J7" s="2">
        <v>14.76</v>
      </c>
      <c r="K7" s="2">
        <v>15.03</v>
      </c>
      <c r="L7" s="2"/>
      <c r="M7" s="2">
        <f t="shared" si="0"/>
        <v>14.877999999999997</v>
      </c>
      <c r="N7" s="2">
        <f t="shared" si="1"/>
        <v>0.1959478388645289</v>
      </c>
      <c r="O7" s="2"/>
      <c r="P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2.75">
      <c r="A8" s="1" t="s">
        <v>24</v>
      </c>
      <c r="B8" s="2">
        <v>2.32</v>
      </c>
      <c r="C8" s="2">
        <v>2.36</v>
      </c>
      <c r="D8" s="2">
        <v>2.38</v>
      </c>
      <c r="E8" s="2">
        <v>2.04</v>
      </c>
      <c r="F8" s="2">
        <v>2.34</v>
      </c>
      <c r="G8" s="2">
        <v>2.22</v>
      </c>
      <c r="H8" s="2">
        <v>2.24</v>
      </c>
      <c r="I8" s="2">
        <v>2.2</v>
      </c>
      <c r="J8" s="2">
        <v>2.3</v>
      </c>
      <c r="K8" s="2">
        <v>2.4</v>
      </c>
      <c r="L8" s="2"/>
      <c r="M8" s="2">
        <f t="shared" si="0"/>
        <v>2.2800000000000002</v>
      </c>
      <c r="N8" s="2">
        <f t="shared" si="1"/>
        <v>0.10832051206181048</v>
      </c>
      <c r="O8" s="2"/>
      <c r="P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2.75">
      <c r="A9" s="1" t="s">
        <v>18</v>
      </c>
      <c r="B9" s="2">
        <v>0.38</v>
      </c>
      <c r="C9" s="2">
        <v>0.36</v>
      </c>
      <c r="D9" s="2">
        <v>0.43</v>
      </c>
      <c r="E9" s="2">
        <v>0.38</v>
      </c>
      <c r="F9" s="2">
        <v>0.37</v>
      </c>
      <c r="G9" s="2">
        <v>0.37</v>
      </c>
      <c r="H9" s="2">
        <v>0.38</v>
      </c>
      <c r="I9" s="2">
        <v>0.39</v>
      </c>
      <c r="J9" s="2">
        <v>0.37</v>
      </c>
      <c r="K9" s="2">
        <v>0.35</v>
      </c>
      <c r="L9" s="2"/>
      <c r="M9" s="2">
        <f t="shared" si="0"/>
        <v>0.378</v>
      </c>
      <c r="N9" s="2">
        <f t="shared" si="1"/>
        <v>0.02149935399546265</v>
      </c>
      <c r="O9" s="2"/>
      <c r="P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2.75">
      <c r="A10" s="1" t="s">
        <v>23</v>
      </c>
      <c r="B10" s="2">
        <v>0.18</v>
      </c>
      <c r="C10" s="2">
        <v>0.11</v>
      </c>
      <c r="D10" s="2">
        <v>0.11</v>
      </c>
      <c r="E10" s="2">
        <v>0.12</v>
      </c>
      <c r="F10" s="2">
        <v>0.1</v>
      </c>
      <c r="G10" s="2">
        <v>0.12</v>
      </c>
      <c r="H10" s="2">
        <v>0.1</v>
      </c>
      <c r="I10" s="2">
        <v>0.13</v>
      </c>
      <c r="J10" s="2">
        <v>0.13</v>
      </c>
      <c r="K10" s="2">
        <v>0.1</v>
      </c>
      <c r="L10" s="2"/>
      <c r="M10" s="2">
        <f t="shared" si="0"/>
        <v>0.12000000000000002</v>
      </c>
      <c r="N10" s="2">
        <f t="shared" si="1"/>
        <v>0.024037008503093156</v>
      </c>
      <c r="O10" s="2"/>
      <c r="P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2.75">
      <c r="A11" s="1" t="s">
        <v>25</v>
      </c>
      <c r="B11" s="2">
        <f>SUM(B4:B10)</f>
        <v>92.52</v>
      </c>
      <c r="C11" s="2">
        <f aca="true" t="shared" si="2" ref="C11:K11">SUM(C4:C10)</f>
        <v>92.22999999999999</v>
      </c>
      <c r="D11" s="2">
        <f t="shared" si="2"/>
        <v>92.63000000000001</v>
      </c>
      <c r="E11" s="2">
        <f t="shared" si="2"/>
        <v>92.51</v>
      </c>
      <c r="F11" s="2">
        <f t="shared" si="2"/>
        <v>92.37</v>
      </c>
      <c r="G11" s="2">
        <f t="shared" si="2"/>
        <v>92.28</v>
      </c>
      <c r="H11" s="2">
        <f t="shared" si="2"/>
        <v>92.03999999999998</v>
      </c>
      <c r="I11" s="2">
        <f t="shared" si="2"/>
        <v>92.6</v>
      </c>
      <c r="J11" s="2">
        <f t="shared" si="2"/>
        <v>92.29</v>
      </c>
      <c r="K11" s="2">
        <f t="shared" si="2"/>
        <v>92.08</v>
      </c>
      <c r="L11" s="2"/>
      <c r="M11" s="2">
        <f t="shared" si="0"/>
        <v>92.35499999999999</v>
      </c>
      <c r="N11" s="2">
        <f t="shared" si="1"/>
        <v>0.20748493921494549</v>
      </c>
      <c r="O11" s="2"/>
      <c r="P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2.75">
      <c r="A12" s="1" t="s">
        <v>57</v>
      </c>
      <c r="B12" s="2">
        <f>100-B11</f>
        <v>7.480000000000004</v>
      </c>
      <c r="C12" s="2">
        <f aca="true" t="shared" si="3" ref="C12:K12">100-C11</f>
        <v>7.77000000000001</v>
      </c>
      <c r="D12" s="2">
        <f t="shared" si="3"/>
        <v>7.36999999999999</v>
      </c>
      <c r="E12" s="2">
        <f t="shared" si="3"/>
        <v>7.489999999999995</v>
      </c>
      <c r="F12" s="2">
        <f t="shared" si="3"/>
        <v>7.6299999999999955</v>
      </c>
      <c r="G12" s="2">
        <f t="shared" si="3"/>
        <v>7.719999999999999</v>
      </c>
      <c r="H12" s="2">
        <f t="shared" si="3"/>
        <v>7.960000000000022</v>
      </c>
      <c r="I12" s="2">
        <f t="shared" si="3"/>
        <v>7.400000000000006</v>
      </c>
      <c r="J12" s="2">
        <f t="shared" si="3"/>
        <v>7.709999999999994</v>
      </c>
      <c r="K12" s="2">
        <f t="shared" si="3"/>
        <v>7.920000000000002</v>
      </c>
      <c r="L12" s="2"/>
      <c r="M12" s="2">
        <f>AVERAGE(B12:K12)</f>
        <v>7.645000000000001</v>
      </c>
      <c r="N12" s="2">
        <f>STDEV(B12:K12)</f>
        <v>0.20748493921244937</v>
      </c>
      <c r="O12" s="2"/>
      <c r="P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2.75">
      <c r="A13" s="1" t="s">
        <v>71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2:19" ht="12.7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2.75">
      <c r="A15" s="1" t="s">
        <v>72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3:17" ht="12.75">
      <c r="M16" s="2" t="s">
        <v>67</v>
      </c>
      <c r="N16" s="12" t="s">
        <v>68</v>
      </c>
      <c r="O16" s="1" t="s">
        <v>69</v>
      </c>
      <c r="Q16" s="1" t="s">
        <v>66</v>
      </c>
    </row>
    <row r="17" spans="1:17" ht="12.75">
      <c r="A17" s="1" t="s">
        <v>29</v>
      </c>
      <c r="B17" s="2">
        <v>2.8319776290784007</v>
      </c>
      <c r="C17" s="2">
        <v>2.7617392843576645</v>
      </c>
      <c r="D17" s="2">
        <v>2.796740992333729</v>
      </c>
      <c r="E17" s="2">
        <v>2.7847279522720223</v>
      </c>
      <c r="F17" s="2">
        <v>2.7490877948602375</v>
      </c>
      <c r="G17" s="2">
        <v>2.767244364441015</v>
      </c>
      <c r="H17" s="2">
        <v>2.7716463846903383</v>
      </c>
      <c r="I17" s="2">
        <v>2.8158699638136384</v>
      </c>
      <c r="J17" s="2">
        <v>2.7620331001669443</v>
      </c>
      <c r="K17" s="2">
        <v>2.7468998533596056</v>
      </c>
      <c r="L17" s="2"/>
      <c r="M17" s="2">
        <f>AVERAGE(B17:K17)</f>
        <v>2.77879673193736</v>
      </c>
      <c r="N17" s="2">
        <f>STDEV(B17:K17)</f>
        <v>0.028316466611308235</v>
      </c>
      <c r="O17" s="4">
        <v>2.78</v>
      </c>
      <c r="P17" s="5">
        <v>4</v>
      </c>
      <c r="Q17" s="1">
        <f>O17*P17</f>
        <v>11.12</v>
      </c>
    </row>
    <row r="18" spans="1:17" ht="12.75">
      <c r="A18" s="1" t="s">
        <v>61</v>
      </c>
      <c r="B18" s="2">
        <f>3-B17</f>
        <v>0.16802237092159933</v>
      </c>
      <c r="C18" s="2">
        <f aca="true" t="shared" si="4" ref="C18:K18">3-C17</f>
        <v>0.23826071564233553</v>
      </c>
      <c r="D18" s="2">
        <f t="shared" si="4"/>
        <v>0.2032590076662708</v>
      </c>
      <c r="E18" s="2">
        <f t="shared" si="4"/>
        <v>0.2152720477279777</v>
      </c>
      <c r="F18" s="2">
        <f t="shared" si="4"/>
        <v>0.25091220513976253</v>
      </c>
      <c r="G18" s="2">
        <f t="shared" si="4"/>
        <v>0.23275563555898504</v>
      </c>
      <c r="H18" s="2">
        <f t="shared" si="4"/>
        <v>0.2283536153096617</v>
      </c>
      <c r="I18" s="2">
        <f t="shared" si="4"/>
        <v>0.1841300361863616</v>
      </c>
      <c r="J18" s="2">
        <f t="shared" si="4"/>
        <v>0.23796689983305575</v>
      </c>
      <c r="K18" s="2">
        <f t="shared" si="4"/>
        <v>0.2531001466403944</v>
      </c>
      <c r="L18" s="2"/>
      <c r="M18" s="2">
        <f aca="true" t="shared" si="5" ref="M18:M34">AVERAGE(B18:K18)</f>
        <v>0.22120326806264043</v>
      </c>
      <c r="N18" s="2">
        <f aca="true" t="shared" si="6" ref="N18:N34">STDEV(B18:K18)</f>
        <v>0.028316466611334593</v>
      </c>
      <c r="O18" s="4">
        <v>0.22</v>
      </c>
      <c r="P18" s="5">
        <v>3</v>
      </c>
      <c r="Q18" s="1">
        <f aca="true" t="shared" si="7" ref="Q18:Q30">O18*P18</f>
        <v>0.66</v>
      </c>
    </row>
    <row r="19" spans="2:16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4"/>
      <c r="P19" s="5"/>
    </row>
    <row r="20" spans="1:17" ht="12.75">
      <c r="A20" s="1" t="s">
        <v>63</v>
      </c>
      <c r="B20" s="2">
        <f>B34-B18-B26</f>
        <v>0.18879230629641341</v>
      </c>
      <c r="C20" s="2">
        <f aca="true" t="shared" si="8" ref="C20:K20">C34-C18-C26</f>
        <v>0.18121033376950813</v>
      </c>
      <c r="D20" s="2">
        <f t="shared" si="8"/>
        <v>0.20995971836185667</v>
      </c>
      <c r="E20" s="2">
        <f t="shared" si="8"/>
        <v>0.1863975870361898</v>
      </c>
      <c r="F20" s="2">
        <f t="shared" si="8"/>
        <v>0.17723999570271598</v>
      </c>
      <c r="G20" s="2">
        <f t="shared" si="8"/>
        <v>0.15933508244034922</v>
      </c>
      <c r="H20" s="2">
        <f t="shared" si="8"/>
        <v>0.15848584131894228</v>
      </c>
      <c r="I20" s="2">
        <f t="shared" si="8"/>
        <v>0.2340963416987769</v>
      </c>
      <c r="J20" s="2">
        <f t="shared" si="8"/>
        <v>0.16967628167879134</v>
      </c>
      <c r="K20" s="2">
        <f t="shared" si="8"/>
        <v>0.10990081219566683</v>
      </c>
      <c r="L20" s="2"/>
      <c r="M20" s="2">
        <f t="shared" si="5"/>
        <v>0.17750943004992106</v>
      </c>
      <c r="N20" s="2">
        <f t="shared" si="6"/>
        <v>0.03299774227378493</v>
      </c>
      <c r="O20" s="4">
        <v>0.18</v>
      </c>
      <c r="P20" s="5">
        <v>3</v>
      </c>
      <c r="Q20" s="1">
        <f t="shared" si="7"/>
        <v>0.54</v>
      </c>
    </row>
    <row r="21" spans="1:17" ht="12.75">
      <c r="A21" s="1" t="s">
        <v>27</v>
      </c>
      <c r="B21" s="2">
        <v>2.6651241823984235</v>
      </c>
      <c r="C21" s="2">
        <v>2.5627545227622623</v>
      </c>
      <c r="D21" s="2">
        <v>2.573757202183022</v>
      </c>
      <c r="E21" s="2">
        <v>2.612664405673136</v>
      </c>
      <c r="F21" s="2">
        <v>2.5881773813896665</v>
      </c>
      <c r="G21" s="2">
        <v>2.562214715987246</v>
      </c>
      <c r="H21" s="2">
        <v>2.5631113058210238</v>
      </c>
      <c r="I21" s="2">
        <v>2.5729538289368996</v>
      </c>
      <c r="J21" s="2">
        <v>2.5686743062275417</v>
      </c>
      <c r="K21" s="2">
        <v>2.614591794099826</v>
      </c>
      <c r="L21" s="2"/>
      <c r="M21" s="2">
        <f t="shared" si="5"/>
        <v>2.5884023645479046</v>
      </c>
      <c r="N21" s="2">
        <f t="shared" si="6"/>
        <v>0.03331065479653434</v>
      </c>
      <c r="O21" s="4">
        <v>2.59</v>
      </c>
      <c r="P21" s="5">
        <v>2</v>
      </c>
      <c r="Q21" s="1">
        <f t="shared" si="7"/>
        <v>5.18</v>
      </c>
    </row>
    <row r="22" spans="1:18" ht="12.75">
      <c r="A22" s="1" t="s">
        <v>60</v>
      </c>
      <c r="B22" s="2">
        <v>0.22611403689124016</v>
      </c>
      <c r="C22" s="2">
        <v>0.2301807371422196</v>
      </c>
      <c r="D22" s="2">
        <v>0.23281214003643222</v>
      </c>
      <c r="E22" s="2">
        <v>0.19919597201814349</v>
      </c>
      <c r="F22" s="2">
        <v>0.22863279940953354</v>
      </c>
      <c r="G22" s="2">
        <v>0.2167744705215071</v>
      </c>
      <c r="H22" s="2">
        <v>0.21806322854598054</v>
      </c>
      <c r="I22" s="2">
        <v>0.2147009411779026</v>
      </c>
      <c r="J22" s="2">
        <v>0.22454219750045376</v>
      </c>
      <c r="K22" s="2">
        <v>0.23420901272930048</v>
      </c>
      <c r="L22" s="2"/>
      <c r="M22" s="8">
        <f t="shared" si="5"/>
        <v>0.22252255359727138</v>
      </c>
      <c r="N22" s="2">
        <f t="shared" si="6"/>
        <v>0.010612584651879685</v>
      </c>
      <c r="O22" s="7">
        <f>0.22-O23</f>
        <v>0.11</v>
      </c>
      <c r="P22" s="5">
        <v>2</v>
      </c>
      <c r="Q22" s="1">
        <f t="shared" si="7"/>
        <v>0.22</v>
      </c>
      <c r="R22" s="1" t="s">
        <v>70</v>
      </c>
    </row>
    <row r="23" spans="1:17" ht="12.75">
      <c r="A23" s="1" t="s">
        <v>59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7">
        <v>0.11</v>
      </c>
      <c r="P23" s="5">
        <v>3</v>
      </c>
      <c r="Q23" s="1">
        <f t="shared" si="7"/>
        <v>0.33</v>
      </c>
    </row>
    <row r="24" spans="1:17" ht="12.75">
      <c r="A24" s="1" t="s">
        <v>32</v>
      </c>
      <c r="B24" s="2">
        <v>0.015779219727037882</v>
      </c>
      <c r="C24" s="2">
        <v>0.00964990723887168</v>
      </c>
      <c r="D24" s="2">
        <v>0.009678205312826704</v>
      </c>
      <c r="E24" s="2">
        <v>0.010539138474203376</v>
      </c>
      <c r="F24" s="2">
        <v>0.008788123601003981</v>
      </c>
      <c r="G24" s="2">
        <v>0.010539254347956347</v>
      </c>
      <c r="H24" s="2">
        <v>0.008756043275766992</v>
      </c>
      <c r="I24" s="2">
        <v>0.011411115459419476</v>
      </c>
      <c r="J24" s="2">
        <v>0.011415290415003505</v>
      </c>
      <c r="K24" s="2">
        <v>0.008777399015839422</v>
      </c>
      <c r="L24" s="2"/>
      <c r="M24" s="2">
        <f t="shared" si="5"/>
        <v>0.010533369686792936</v>
      </c>
      <c r="N24" s="2">
        <f t="shared" si="6"/>
        <v>0.0021046839413561896</v>
      </c>
      <c r="O24" s="4">
        <v>0.01</v>
      </c>
      <c r="P24" s="5">
        <v>4</v>
      </c>
      <c r="Q24" s="1">
        <f t="shared" si="7"/>
        <v>0.04</v>
      </c>
    </row>
    <row r="25" spans="1:16" ht="12.75">
      <c r="A25" s="1" t="s">
        <v>58</v>
      </c>
      <c r="B25" s="2" t="s">
        <v>58</v>
      </c>
      <c r="C25" s="2" t="s">
        <v>58</v>
      </c>
      <c r="D25" s="2" t="s">
        <v>58</v>
      </c>
      <c r="E25" s="2" t="s">
        <v>58</v>
      </c>
      <c r="F25" s="2" t="s">
        <v>58</v>
      </c>
      <c r="G25" s="2" t="s">
        <v>58</v>
      </c>
      <c r="H25" s="2" t="s">
        <v>58</v>
      </c>
      <c r="I25" s="2" t="s">
        <v>58</v>
      </c>
      <c r="J25" s="2" t="s">
        <v>58</v>
      </c>
      <c r="K25" s="2" t="s">
        <v>58</v>
      </c>
      <c r="L25" s="2"/>
      <c r="M25" s="2"/>
      <c r="N25" s="2"/>
      <c r="O25" s="4"/>
      <c r="P25" s="5"/>
    </row>
    <row r="26" spans="1:17" ht="12.75">
      <c r="A26" s="1" t="s">
        <v>61</v>
      </c>
      <c r="B26" s="2">
        <v>4.5</v>
      </c>
      <c r="C26" s="2">
        <v>4.5</v>
      </c>
      <c r="D26" s="2">
        <v>4.5</v>
      </c>
      <c r="E26" s="2">
        <v>4.5</v>
      </c>
      <c r="F26" s="2">
        <v>4.5</v>
      </c>
      <c r="G26" s="2">
        <v>4.5</v>
      </c>
      <c r="H26" s="2">
        <v>4.5</v>
      </c>
      <c r="I26" s="2">
        <v>4.5</v>
      </c>
      <c r="J26" s="2">
        <v>4.5</v>
      </c>
      <c r="K26" s="2">
        <v>4.5</v>
      </c>
      <c r="L26" s="2"/>
      <c r="M26" s="2">
        <f t="shared" si="5"/>
        <v>4.5</v>
      </c>
      <c r="N26" s="2">
        <f t="shared" si="6"/>
        <v>0</v>
      </c>
      <c r="O26" s="4">
        <v>4.5</v>
      </c>
      <c r="P26" s="5">
        <v>3</v>
      </c>
      <c r="Q26" s="1">
        <f t="shared" si="7"/>
        <v>13.5</v>
      </c>
    </row>
    <row r="27" spans="1:17" ht="12.75">
      <c r="A27" s="1" t="s">
        <v>62</v>
      </c>
      <c r="B27" s="2">
        <v>1.5046686678030243</v>
      </c>
      <c r="C27" s="2">
        <v>1.564147602521323</v>
      </c>
      <c r="D27" s="2">
        <v>1.4879758914317625</v>
      </c>
      <c r="E27" s="2">
        <v>1.5094959198397027</v>
      </c>
      <c r="F27" s="2">
        <v>1.5386752051916157</v>
      </c>
      <c r="G27" s="2">
        <v>1.5558660380219185</v>
      </c>
      <c r="H27" s="2">
        <v>1.5993636754120364</v>
      </c>
      <c r="I27" s="2">
        <v>1.4905368867839839</v>
      </c>
      <c r="J27" s="2">
        <v>1.5535464810976114</v>
      </c>
      <c r="K27" s="2">
        <v>1.5952078724309775</v>
      </c>
      <c r="L27" s="2"/>
      <c r="M27" s="8">
        <f t="shared" si="5"/>
        <v>1.5399484240533954</v>
      </c>
      <c r="N27" s="2">
        <f t="shared" si="6"/>
        <v>0.04072119025225542</v>
      </c>
      <c r="O27" s="4">
        <v>1.5</v>
      </c>
      <c r="P27" s="5">
        <v>3</v>
      </c>
      <c r="Q27" s="1">
        <f t="shared" si="7"/>
        <v>4.5</v>
      </c>
    </row>
    <row r="28" spans="2:16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4"/>
      <c r="P28" s="5"/>
    </row>
    <row r="29" spans="1:17" ht="12.75">
      <c r="A29" s="1" t="s">
        <v>31</v>
      </c>
      <c r="B29" s="2">
        <v>1.8280907778810225</v>
      </c>
      <c r="C29" s="2">
        <v>1.898155946027309</v>
      </c>
      <c r="D29" s="2">
        <v>1.9300409740093343</v>
      </c>
      <c r="E29" s="2">
        <v>1.9378445899671728</v>
      </c>
      <c r="F29" s="2">
        <v>1.9252899963529164</v>
      </c>
      <c r="G29" s="2">
        <v>1.9516273708702543</v>
      </c>
      <c r="H29" s="2">
        <v>1.8858335286227614</v>
      </c>
      <c r="I29" s="2">
        <v>1.9005180457052517</v>
      </c>
      <c r="J29" s="2">
        <v>1.9262293489452518</v>
      </c>
      <c r="K29" s="2">
        <v>1.9129381779020493</v>
      </c>
      <c r="L29" s="2"/>
      <c r="M29" s="2">
        <f t="shared" si="5"/>
        <v>1.909656875628332</v>
      </c>
      <c r="N29" s="2">
        <f t="shared" si="6"/>
        <v>0.03486124753245494</v>
      </c>
      <c r="O29" s="4">
        <v>1.91</v>
      </c>
      <c r="P29" s="5">
        <v>2</v>
      </c>
      <c r="Q29" s="1">
        <f t="shared" si="7"/>
        <v>3.82</v>
      </c>
    </row>
    <row r="30" spans="1:17" ht="12.75">
      <c r="A30" s="1" t="s">
        <v>26</v>
      </c>
      <c r="B30" s="2">
        <v>0.0858645753737659</v>
      </c>
      <c r="C30" s="2">
        <v>0.08140486595077982</v>
      </c>
      <c r="D30" s="2">
        <v>0.09751872457652544</v>
      </c>
      <c r="E30" s="2">
        <v>0.0860250378865853</v>
      </c>
      <c r="F30" s="2">
        <v>0.08381375374851686</v>
      </c>
      <c r="G30" s="2">
        <v>0.08376214202233914</v>
      </c>
      <c r="H30" s="2">
        <v>0.08576476603412742</v>
      </c>
      <c r="I30" s="2">
        <v>0.08824025726029337</v>
      </c>
      <c r="J30" s="2">
        <v>0.08374574449733728</v>
      </c>
      <c r="K30" s="2">
        <v>0.07918652723475338</v>
      </c>
      <c r="L30" s="2"/>
      <c r="M30" s="2">
        <f t="shared" si="5"/>
        <v>0.0855326394585024</v>
      </c>
      <c r="N30" s="2">
        <f t="shared" si="6"/>
        <v>0.0049215831731619685</v>
      </c>
      <c r="O30" s="4">
        <v>0.09</v>
      </c>
      <c r="P30" s="5">
        <v>1</v>
      </c>
      <c r="Q30" s="1">
        <f t="shared" si="7"/>
        <v>0.09</v>
      </c>
    </row>
    <row r="31" spans="2:16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7" ht="12.75">
      <c r="A32" s="1" t="s">
        <v>65</v>
      </c>
      <c r="B32" s="2">
        <f>SUM(B17:B30)</f>
        <v>14.014433766370928</v>
      </c>
      <c r="C32" s="2">
        <f aca="true" t="shared" si="9" ref="C32:K32">SUM(C17:C30)</f>
        <v>14.027503915412275</v>
      </c>
      <c r="D32" s="2">
        <f t="shared" si="9"/>
        <v>14.041742855911759</v>
      </c>
      <c r="E32" s="2">
        <f t="shared" si="9"/>
        <v>14.042162650895133</v>
      </c>
      <c r="F32" s="2">
        <f t="shared" si="9"/>
        <v>14.050617255395968</v>
      </c>
      <c r="G32" s="2">
        <f t="shared" si="9"/>
        <v>14.040119074211571</v>
      </c>
      <c r="H32" s="2">
        <f t="shared" si="9"/>
        <v>14.019378389030638</v>
      </c>
      <c r="I32" s="2">
        <f t="shared" si="9"/>
        <v>14.012457417022528</v>
      </c>
      <c r="J32" s="2">
        <f t="shared" si="9"/>
        <v>14.03782965036199</v>
      </c>
      <c r="K32" s="2">
        <f t="shared" si="9"/>
        <v>14.054811595608411</v>
      </c>
      <c r="L32" s="2"/>
      <c r="M32" s="2">
        <f>AVERAGE(B32:K32)</f>
        <v>14.034105657022119</v>
      </c>
      <c r="N32" s="2">
        <f>STDEV(B32:K32)</f>
        <v>0.014872588639386413</v>
      </c>
      <c r="O32" s="2">
        <v>14</v>
      </c>
      <c r="P32" s="2"/>
      <c r="Q32" s="6">
        <f>SUM(Q17:Q30)</f>
        <v>40</v>
      </c>
    </row>
    <row r="33" spans="2:16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2.75">
      <c r="A34" s="1" t="s">
        <v>64</v>
      </c>
      <c r="B34" s="2">
        <v>4.856814677218012</v>
      </c>
      <c r="C34" s="2">
        <v>4.919471049411843</v>
      </c>
      <c r="D34" s="2">
        <v>4.913218726028128</v>
      </c>
      <c r="E34" s="2">
        <v>4.9016696347641675</v>
      </c>
      <c r="F34" s="2">
        <v>4.9281522008424785</v>
      </c>
      <c r="G34" s="2">
        <v>4.892090717999334</v>
      </c>
      <c r="H34" s="2">
        <v>4.8868394566286035</v>
      </c>
      <c r="I34" s="2">
        <v>4.918226377885139</v>
      </c>
      <c r="J34" s="2">
        <v>4.907643181511847</v>
      </c>
      <c r="K34" s="2">
        <v>4.863000958836061</v>
      </c>
      <c r="L34" s="2"/>
      <c r="M34" s="2">
        <f t="shared" si="5"/>
        <v>4.898712698112561</v>
      </c>
      <c r="N34" s="2">
        <f t="shared" si="6"/>
        <v>0.02402058372614179</v>
      </c>
      <c r="O34" s="2"/>
      <c r="P34" s="2"/>
    </row>
    <row r="35" spans="2:19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4" ht="20.25">
      <c r="A36" s="2" t="s">
        <v>74</v>
      </c>
      <c r="B36" s="2"/>
      <c r="C36" s="2"/>
      <c r="D36" s="3" t="s">
        <v>55</v>
      </c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8" ht="23.25">
      <c r="A37" s="1" t="s">
        <v>75</v>
      </c>
      <c r="D37" s="3" t="s">
        <v>73</v>
      </c>
      <c r="I37" s="2"/>
      <c r="J37" s="2"/>
      <c r="R37" s="1" t="s">
        <v>76</v>
      </c>
    </row>
    <row r="38" spans="9:14" ht="13.5">
      <c r="I38"/>
      <c r="M38" s="2"/>
      <c r="N38" s="2"/>
    </row>
    <row r="39" spans="1:14" ht="12.75">
      <c r="A39" s="1" t="s">
        <v>35</v>
      </c>
      <c r="B39" s="1" t="s">
        <v>36</v>
      </c>
      <c r="C39" s="1" t="s">
        <v>37</v>
      </c>
      <c r="D39" s="1" t="s">
        <v>38</v>
      </c>
      <c r="E39" s="1" t="s">
        <v>39</v>
      </c>
      <c r="F39" s="1" t="s">
        <v>40</v>
      </c>
      <c r="G39" s="1" t="s">
        <v>41</v>
      </c>
      <c r="H39" s="1" t="s">
        <v>42</v>
      </c>
      <c r="M39" s="2"/>
      <c r="N39" s="2"/>
    </row>
    <row r="40" spans="1:14" ht="12.75">
      <c r="A40" s="1" t="s">
        <v>43</v>
      </c>
      <c r="B40" s="1" t="s">
        <v>17</v>
      </c>
      <c r="C40" s="1" t="s">
        <v>44</v>
      </c>
      <c r="D40" s="1">
        <v>20</v>
      </c>
      <c r="E40" s="1">
        <v>10</v>
      </c>
      <c r="F40" s="1">
        <v>800</v>
      </c>
      <c r="G40" s="1">
        <v>-800</v>
      </c>
      <c r="H40" s="1" t="s">
        <v>45</v>
      </c>
      <c r="M40" s="2"/>
      <c r="N40" s="2"/>
    </row>
    <row r="41" spans="1:14" ht="12.75">
      <c r="A41" s="1" t="s">
        <v>43</v>
      </c>
      <c r="B41" s="1" t="s">
        <v>29</v>
      </c>
      <c r="C41" s="1" t="s">
        <v>44</v>
      </c>
      <c r="D41" s="1">
        <v>20</v>
      </c>
      <c r="E41" s="1">
        <v>10</v>
      </c>
      <c r="F41" s="1">
        <v>600</v>
      </c>
      <c r="G41" s="1">
        <v>-600</v>
      </c>
      <c r="H41" s="1" t="s">
        <v>46</v>
      </c>
      <c r="M41" s="2"/>
      <c r="N41" s="2"/>
    </row>
    <row r="42" spans="1:14" ht="12.75">
      <c r="A42" s="1" t="s">
        <v>43</v>
      </c>
      <c r="B42" s="1" t="s">
        <v>26</v>
      </c>
      <c r="C42" s="1" t="s">
        <v>44</v>
      </c>
      <c r="D42" s="1">
        <v>20</v>
      </c>
      <c r="E42" s="1">
        <v>10</v>
      </c>
      <c r="F42" s="1">
        <v>600</v>
      </c>
      <c r="G42" s="1">
        <v>-600</v>
      </c>
      <c r="H42" s="1" t="s">
        <v>47</v>
      </c>
      <c r="M42" s="2"/>
      <c r="N42" s="2"/>
    </row>
    <row r="43" spans="1:14" ht="12.75">
      <c r="A43" s="1" t="s">
        <v>43</v>
      </c>
      <c r="B43" s="1" t="s">
        <v>27</v>
      </c>
      <c r="C43" s="1" t="s">
        <v>44</v>
      </c>
      <c r="D43" s="1">
        <v>20</v>
      </c>
      <c r="E43" s="1">
        <v>10</v>
      </c>
      <c r="F43" s="1">
        <v>600</v>
      </c>
      <c r="G43" s="1">
        <v>-600</v>
      </c>
      <c r="H43" s="1" t="s">
        <v>46</v>
      </c>
      <c r="M43" s="2"/>
      <c r="N43" s="2"/>
    </row>
    <row r="44" spans="1:14" ht="12.75">
      <c r="A44" s="1" t="s">
        <v>43</v>
      </c>
      <c r="B44" s="1" t="s">
        <v>28</v>
      </c>
      <c r="C44" s="1" t="s">
        <v>44</v>
      </c>
      <c r="D44" s="1">
        <v>20</v>
      </c>
      <c r="E44" s="1">
        <v>10</v>
      </c>
      <c r="F44" s="1">
        <v>600</v>
      </c>
      <c r="G44" s="1">
        <v>-600</v>
      </c>
      <c r="H44" s="1" t="s">
        <v>48</v>
      </c>
      <c r="M44" s="2"/>
      <c r="N44" s="2"/>
    </row>
    <row r="45" spans="1:14" ht="12.75">
      <c r="A45" s="1" t="s">
        <v>49</v>
      </c>
      <c r="B45" s="1" t="s">
        <v>30</v>
      </c>
      <c r="C45" s="1" t="s">
        <v>44</v>
      </c>
      <c r="D45" s="1">
        <v>20</v>
      </c>
      <c r="E45" s="1">
        <v>10</v>
      </c>
      <c r="F45" s="1">
        <v>600</v>
      </c>
      <c r="G45" s="1">
        <v>-600</v>
      </c>
      <c r="H45" s="1" t="s">
        <v>50</v>
      </c>
      <c r="M45" s="2"/>
      <c r="N45" s="2"/>
    </row>
    <row r="46" spans="1:14" ht="12.75">
      <c r="A46" s="1" t="s">
        <v>49</v>
      </c>
      <c r="B46" s="1" t="s">
        <v>31</v>
      </c>
      <c r="C46" s="1" t="s">
        <v>44</v>
      </c>
      <c r="D46" s="1">
        <v>20</v>
      </c>
      <c r="E46" s="1">
        <v>10</v>
      </c>
      <c r="F46" s="1">
        <v>500</v>
      </c>
      <c r="G46" s="1">
        <v>-500</v>
      </c>
      <c r="H46" s="1" t="s">
        <v>46</v>
      </c>
      <c r="M46" s="2"/>
      <c r="N46" s="2"/>
    </row>
    <row r="47" spans="1:14" ht="12.75">
      <c r="A47" s="1" t="s">
        <v>49</v>
      </c>
      <c r="B47" s="1" t="s">
        <v>32</v>
      </c>
      <c r="C47" s="1" t="s">
        <v>44</v>
      </c>
      <c r="D47" s="1">
        <v>20</v>
      </c>
      <c r="E47" s="1">
        <v>10</v>
      </c>
      <c r="F47" s="1">
        <v>500</v>
      </c>
      <c r="G47" s="1">
        <v>-500</v>
      </c>
      <c r="H47" s="1" t="s">
        <v>51</v>
      </c>
      <c r="M47" s="2"/>
      <c r="N47" s="2"/>
    </row>
    <row r="48" spans="1:14" ht="12.75">
      <c r="A48" s="1" t="s">
        <v>49</v>
      </c>
      <c r="B48" s="1" t="s">
        <v>33</v>
      </c>
      <c r="C48" s="1" t="s">
        <v>44</v>
      </c>
      <c r="D48" s="1">
        <v>20</v>
      </c>
      <c r="E48" s="1">
        <v>10</v>
      </c>
      <c r="F48" s="1">
        <v>500</v>
      </c>
      <c r="G48" s="1">
        <v>-500</v>
      </c>
      <c r="H48" s="1" t="s">
        <v>52</v>
      </c>
      <c r="M48" s="2"/>
      <c r="N48" s="2"/>
    </row>
    <row r="49" spans="1:14" ht="12.75">
      <c r="A49" s="1" t="s">
        <v>53</v>
      </c>
      <c r="B49" s="1" t="s">
        <v>34</v>
      </c>
      <c r="C49" s="1" t="s">
        <v>44</v>
      </c>
      <c r="D49" s="1">
        <v>20</v>
      </c>
      <c r="E49" s="1">
        <v>10</v>
      </c>
      <c r="F49" s="1">
        <v>500</v>
      </c>
      <c r="G49" s="1">
        <v>-500</v>
      </c>
      <c r="H49" s="1" t="s">
        <v>54</v>
      </c>
      <c r="M49" s="2"/>
      <c r="N49" s="2"/>
    </row>
    <row r="50" spans="13:14" ht="12.75">
      <c r="M50" s="2"/>
      <c r="N50" s="2"/>
    </row>
    <row r="51" spans="5:14" ht="18.75">
      <c r="E51" s="3"/>
      <c r="M51" s="2"/>
      <c r="N51" s="2"/>
    </row>
    <row r="52" spans="5:14" ht="18.75">
      <c r="E52" s="3"/>
      <c r="M52" s="2"/>
      <c r="N52" s="2"/>
    </row>
    <row r="53" spans="2:16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2:16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3:14" ht="12.75">
      <c r="M55" s="2"/>
      <c r="N55" s="2"/>
    </row>
    <row r="56" spans="2:16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2008-01-21T22:41:34Z</dcterms:created>
  <dcterms:modified xsi:type="dcterms:W3CDTF">2008-01-21T22:46:39Z</dcterms:modified>
  <cp:category/>
  <cp:version/>
  <cp:contentType/>
  <cp:contentStatus/>
</cp:coreProperties>
</file>