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6245" windowHeight="1125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<sst xmlns="http://schemas.openxmlformats.org/spreadsheetml/2006/main" count="133" uniqueCount="64">
  <si>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</si>
  <si>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</si>
  <si>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</si>
  <si>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</si>
  <si>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</si>
  <si>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</si>
  <si>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</si>
  <si>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</si>
  <si>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</si>
  <si>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</si>
  <si>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</si>
  <si>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</si>
  <si>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</si>
  <si>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</si>
  <si>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</si>
  <si>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</si>
  <si>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</si>
  <si>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</si>
  <si>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</si>
  <si>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</si>
  <si>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</si>
  <si>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S</t>
  </si>
  <si>
    <t>As</t>
  </si>
  <si>
    <t>Cu</t>
  </si>
  <si>
    <t>Sb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</si>
  <si>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</si>
  <si>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</si>
  <si>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</si>
  <si>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</si>
  <si>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</si>
  <si>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</si>
  <si>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</si>
  <si>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</si>
  <si>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</si>
  <si>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</si>
  <si>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</si>
  <si>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barite2</t>
  </si>
  <si>
    <t>La</t>
  </si>
  <si>
    <t>stibnite2</t>
  </si>
  <si>
    <t>LIF</t>
  </si>
  <si>
    <t>as</t>
  </si>
  <si>
    <t>chalcopy</t>
  </si>
  <si>
    <t>not present in the wds scan; not in totals</t>
  </si>
  <si>
    <t>Sum</t>
  </si>
  <si>
    <t>average</t>
  </si>
  <si>
    <t>stdev</t>
  </si>
  <si>
    <t>in formula</t>
  </si>
  <si>
    <t>SbAs</t>
  </si>
  <si>
    <t>ideal</t>
  </si>
  <si>
    <t>measured</t>
  </si>
  <si>
    <r>
      <t>(Sb</t>
    </r>
    <r>
      <rPr>
        <vertAlign val="subscript"/>
        <sz val="14"/>
        <rFont val="Times New Roman"/>
        <family val="1"/>
      </rPr>
      <t>0.92</t>
    </r>
    <r>
      <rPr>
        <sz val="14"/>
        <rFont val="Times New Roman"/>
        <family val="1"/>
      </rPr>
      <t>As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As</t>
    </r>
    <r>
      <rPr>
        <vertAlign val="subscript"/>
        <sz val="14"/>
        <rFont val="Times New Roman"/>
        <family val="1"/>
      </rPr>
      <t>1.00</t>
    </r>
  </si>
  <si>
    <t>Atom weights</t>
  </si>
  <si>
    <t>Atomic proportions</t>
  </si>
  <si>
    <t>Atom numbers normalized to 2 apfu</t>
  </si>
  <si>
    <t>stibarsen R070299</t>
  </si>
  <si>
    <t>black rings among stibarsen R070299</t>
  </si>
  <si>
    <t>#16</t>
  </si>
  <si>
    <t>#17</t>
  </si>
  <si>
    <t>#18</t>
  </si>
  <si>
    <t>#19</t>
  </si>
  <si>
    <t>#20</t>
  </si>
  <si>
    <t>Atom proportions</t>
  </si>
  <si>
    <t>Atom numbers normalized to 1 apfu</t>
  </si>
  <si>
    <r>
      <t>(As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Sb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</si>
</sst>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9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tabSelected="1" workbookViewId="0" topLeftCell="A1">
      <selection activeCell="O71" sqref="O71"/>
    </sheetView>
  </sheetViews>
  <sheetFormatPr defaultColWidth="9.00390625" defaultRowHeight="13.5"/>
  <cols>
    <col min="1" max="16384" width="5.25390625" style="1" customWidth="1"/>
  </cols>
  <sheetData>
    <row r="1" spans="2:4" ht="18.75">
      <c r="B1" s="8" t="s">
        <v>54</v>
      </c>
      <c r="C1" s="8"/>
      <c r="D1" s="8"/>
    </row>
    <row r="2" spans="2:16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19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R3" s="1" t="s">
        <v>44</v>
      </c>
      <c r="S3" s="1" t="s">
        <v>45</v>
      </c>
    </row>
    <row r="4" spans="1:35" ht="12.75">
      <c r="A4" s="1" t="s">
        <v>24</v>
      </c>
      <c r="B4" s="1">
        <v>58.23</v>
      </c>
      <c r="C4" s="1">
        <v>58.01</v>
      </c>
      <c r="D4" s="1">
        <v>57.81</v>
      </c>
      <c r="E4" s="1">
        <v>58.08</v>
      </c>
      <c r="F4" s="1">
        <v>57.51</v>
      </c>
      <c r="G4" s="1">
        <v>57.55</v>
      </c>
      <c r="H4" s="1">
        <v>57.69</v>
      </c>
      <c r="I4" s="1">
        <v>57.97</v>
      </c>
      <c r="J4" s="1">
        <v>57.54</v>
      </c>
      <c r="K4" s="1">
        <v>57.66</v>
      </c>
      <c r="L4" s="1">
        <v>58.43</v>
      </c>
      <c r="M4" s="1">
        <v>57.74</v>
      </c>
      <c r="N4" s="1">
        <v>57.62</v>
      </c>
      <c r="O4" s="1">
        <v>57.86</v>
      </c>
      <c r="P4" s="1">
        <v>57.91</v>
      </c>
      <c r="Q4" s="2"/>
      <c r="R4" s="2">
        <f>AVERAGE(B4:P4)</f>
        <v>57.84066666666666</v>
      </c>
      <c r="S4" s="2">
        <f>STDEV(B4:P4)</f>
        <v>0.2680742612124383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23" ht="12.75">
      <c r="A5" s="1" t="s">
        <v>22</v>
      </c>
      <c r="B5" s="2">
        <v>41.81</v>
      </c>
      <c r="C5" s="2">
        <v>41.02</v>
      </c>
      <c r="D5" s="2">
        <v>40.69</v>
      </c>
      <c r="E5" s="2">
        <v>40.59</v>
      </c>
      <c r="F5" s="2">
        <v>42.19</v>
      </c>
      <c r="G5" s="2">
        <v>41.15</v>
      </c>
      <c r="H5" s="2">
        <v>42.64</v>
      </c>
      <c r="I5" s="2">
        <v>42.4</v>
      </c>
      <c r="J5" s="2">
        <v>41.91</v>
      </c>
      <c r="K5" s="2">
        <v>41.95</v>
      </c>
      <c r="L5" s="2">
        <v>41.23</v>
      </c>
      <c r="M5" s="2">
        <v>42.03</v>
      </c>
      <c r="N5" s="2">
        <v>41.43</v>
      </c>
      <c r="O5" s="2">
        <v>41.29</v>
      </c>
      <c r="P5" s="2">
        <v>41.56</v>
      </c>
      <c r="Q5" s="2"/>
      <c r="R5" s="2">
        <f>AVERAGE(B5:P5)</f>
        <v>41.59266666666666</v>
      </c>
      <c r="S5" s="2">
        <f>STDEV(B5:P5)</f>
        <v>0.6075179793542119</v>
      </c>
      <c r="T5" s="2"/>
      <c r="U5" s="2"/>
      <c r="V5" s="2"/>
      <c r="W5" s="2"/>
    </row>
    <row r="6" spans="1:23" s="3" customFormat="1" ht="12.75">
      <c r="A6" s="3" t="s">
        <v>23</v>
      </c>
      <c r="B6" s="4">
        <v>0</v>
      </c>
      <c r="C6" s="4">
        <v>0</v>
      </c>
      <c r="D6" s="4">
        <v>0</v>
      </c>
      <c r="E6" s="4">
        <v>0.03</v>
      </c>
      <c r="F6" s="4">
        <v>0.01</v>
      </c>
      <c r="G6" s="4">
        <v>0</v>
      </c>
      <c r="H6" s="4">
        <v>0.04</v>
      </c>
      <c r="I6" s="4">
        <v>0</v>
      </c>
      <c r="J6" s="4">
        <v>0.06</v>
      </c>
      <c r="K6" s="4">
        <v>0.07</v>
      </c>
      <c r="L6" s="4">
        <v>0</v>
      </c>
      <c r="M6" s="4">
        <v>0.09</v>
      </c>
      <c r="N6" s="4">
        <v>0</v>
      </c>
      <c r="O6" s="4">
        <v>0</v>
      </c>
      <c r="P6" s="4">
        <v>0.02</v>
      </c>
      <c r="Q6" s="4"/>
      <c r="R6" s="4">
        <f>AVERAGE(B6:P6)</f>
        <v>0.021333333333333336</v>
      </c>
      <c r="S6" s="4">
        <f>STDEV(B6:P6)</f>
        <v>0.030205644379502194</v>
      </c>
      <c r="T6" s="4" t="s">
        <v>42</v>
      </c>
      <c r="U6" s="4"/>
      <c r="V6" s="4"/>
      <c r="W6" s="4"/>
    </row>
    <row r="7" spans="1:23" s="3" customFormat="1" ht="12.75">
      <c r="A7" s="3" t="s">
        <v>21</v>
      </c>
      <c r="B7" s="4">
        <v>0</v>
      </c>
      <c r="C7" s="4">
        <v>0</v>
      </c>
      <c r="D7" s="4">
        <v>0.03</v>
      </c>
      <c r="E7" s="4">
        <v>0</v>
      </c>
      <c r="F7" s="4">
        <v>0.01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/>
      <c r="R7" s="4">
        <f>AVERAGE(B7:P7)</f>
        <v>0.0026666666666666666</v>
      </c>
      <c r="S7" s="4">
        <f>STDEV(B7:P7)</f>
        <v>0.007988086367179802</v>
      </c>
      <c r="T7" s="4" t="s">
        <v>42</v>
      </c>
      <c r="U7" s="4"/>
      <c r="V7" s="4"/>
      <c r="W7" s="4"/>
    </row>
    <row r="8" spans="1:23" ht="12.75">
      <c r="A8" s="1" t="s">
        <v>25</v>
      </c>
      <c r="B8" s="2">
        <f>SUM(B4:B5)</f>
        <v>100.03999999999999</v>
      </c>
      <c r="C8" s="2">
        <f aca="true" t="shared" si="0" ref="C8:P8">SUM(C4:C5)</f>
        <v>99.03</v>
      </c>
      <c r="D8" s="2">
        <f t="shared" si="0"/>
        <v>98.5</v>
      </c>
      <c r="E8" s="2">
        <f t="shared" si="0"/>
        <v>98.67</v>
      </c>
      <c r="F8" s="2">
        <f t="shared" si="0"/>
        <v>99.69999999999999</v>
      </c>
      <c r="G8" s="2">
        <f t="shared" si="0"/>
        <v>98.69999999999999</v>
      </c>
      <c r="H8" s="2">
        <f t="shared" si="0"/>
        <v>100.33</v>
      </c>
      <c r="I8" s="2">
        <f t="shared" si="0"/>
        <v>100.37</v>
      </c>
      <c r="J8" s="2">
        <f t="shared" si="0"/>
        <v>99.44999999999999</v>
      </c>
      <c r="K8" s="2">
        <f t="shared" si="0"/>
        <v>99.61</v>
      </c>
      <c r="L8" s="2">
        <f t="shared" si="0"/>
        <v>99.66</v>
      </c>
      <c r="M8" s="2">
        <f t="shared" si="0"/>
        <v>99.77000000000001</v>
      </c>
      <c r="N8" s="2">
        <f t="shared" si="0"/>
        <v>99.05</v>
      </c>
      <c r="O8" s="2">
        <f t="shared" si="0"/>
        <v>99.15</v>
      </c>
      <c r="P8" s="2">
        <f t="shared" si="0"/>
        <v>99.47</v>
      </c>
      <c r="Q8" s="2"/>
      <c r="R8" s="2">
        <f>AVERAGE(B8:P8)</f>
        <v>99.43333333333334</v>
      </c>
      <c r="S8" s="2">
        <f>STDEV(B8:P8)</f>
        <v>0.5793797997694549</v>
      </c>
      <c r="T8" s="2"/>
      <c r="U8" s="2"/>
      <c r="V8" s="2"/>
      <c r="W8" s="2"/>
    </row>
    <row r="9" spans="2:23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1" t="s">
        <v>51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75">
      <c r="A11" s="1" t="s">
        <v>24</v>
      </c>
      <c r="B11" s="2">
        <v>121.76</v>
      </c>
      <c r="C11" s="2">
        <v>121.76</v>
      </c>
      <c r="D11" s="2">
        <v>121.76</v>
      </c>
      <c r="E11" s="2">
        <v>121.76</v>
      </c>
      <c r="F11" s="2">
        <v>121.76</v>
      </c>
      <c r="G11" s="2">
        <v>121.76</v>
      </c>
      <c r="H11" s="2">
        <v>121.76</v>
      </c>
      <c r="I11" s="2">
        <v>121.76</v>
      </c>
      <c r="J11" s="2">
        <v>121.76</v>
      </c>
      <c r="K11" s="2">
        <v>121.76</v>
      </c>
      <c r="L11" s="2">
        <v>121.76</v>
      </c>
      <c r="M11" s="2">
        <v>121.76</v>
      </c>
      <c r="N11" s="2">
        <v>121.76</v>
      </c>
      <c r="O11" s="2">
        <v>121.76</v>
      </c>
      <c r="P11" s="2">
        <v>121.76</v>
      </c>
      <c r="Q11" s="2"/>
      <c r="R11" s="2"/>
      <c r="S11" s="2"/>
      <c r="T11" s="2"/>
      <c r="U11" s="2"/>
      <c r="V11" s="2"/>
      <c r="W11" s="2"/>
    </row>
    <row r="12" spans="1:23" ht="12.75">
      <c r="A12" s="1" t="s">
        <v>22</v>
      </c>
      <c r="B12" s="2">
        <v>74.921</v>
      </c>
      <c r="C12" s="2">
        <v>74.921</v>
      </c>
      <c r="D12" s="2">
        <v>74.921</v>
      </c>
      <c r="E12" s="2">
        <v>74.921</v>
      </c>
      <c r="F12" s="2">
        <v>74.921</v>
      </c>
      <c r="G12" s="2">
        <v>74.921</v>
      </c>
      <c r="H12" s="2">
        <v>74.921</v>
      </c>
      <c r="I12" s="2">
        <v>74.921</v>
      </c>
      <c r="J12" s="2">
        <v>74.921</v>
      </c>
      <c r="K12" s="2">
        <v>74.921</v>
      </c>
      <c r="L12" s="2">
        <v>74.921</v>
      </c>
      <c r="M12" s="2">
        <v>74.921</v>
      </c>
      <c r="N12" s="2">
        <v>74.921</v>
      </c>
      <c r="O12" s="2">
        <v>74.921</v>
      </c>
      <c r="P12" s="2">
        <v>74.921</v>
      </c>
      <c r="Q12" s="2"/>
      <c r="R12" s="2"/>
      <c r="S12" s="2"/>
      <c r="T12" s="2"/>
      <c r="U12" s="2"/>
      <c r="V12" s="2"/>
      <c r="W12" s="2"/>
    </row>
    <row r="13" spans="2:23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>
      <c r="A14" s="1" t="s">
        <v>52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19" ht="12.75">
      <c r="A15" s="1" t="s">
        <v>24</v>
      </c>
      <c r="B15" s="5">
        <f>B4/B11</f>
        <v>0.47823587385019706</v>
      </c>
      <c r="C15" s="5">
        <f aca="true" t="shared" si="1" ref="C15:P16">C4/C11</f>
        <v>0.47642904073587383</v>
      </c>
      <c r="D15" s="5">
        <f t="shared" si="1"/>
        <v>0.47478646517739814</v>
      </c>
      <c r="E15" s="5">
        <f t="shared" si="1"/>
        <v>0.4770039421813403</v>
      </c>
      <c r="F15" s="5">
        <f t="shared" si="1"/>
        <v>0.4723226018396846</v>
      </c>
      <c r="G15" s="5">
        <f t="shared" si="1"/>
        <v>0.47265111695137974</v>
      </c>
      <c r="H15" s="5">
        <f t="shared" si="1"/>
        <v>0.4738009198423127</v>
      </c>
      <c r="I15" s="5">
        <f t="shared" si="1"/>
        <v>0.4761005256241787</v>
      </c>
      <c r="J15" s="5">
        <f t="shared" si="1"/>
        <v>0.47256898817345594</v>
      </c>
      <c r="K15" s="5">
        <f t="shared" si="1"/>
        <v>0.4735545335085413</v>
      </c>
      <c r="L15" s="5">
        <f t="shared" si="1"/>
        <v>0.4798784494086728</v>
      </c>
      <c r="M15" s="5">
        <f t="shared" si="1"/>
        <v>0.4742115637319317</v>
      </c>
      <c r="N15" s="5">
        <f t="shared" si="1"/>
        <v>0.4732260183968462</v>
      </c>
      <c r="O15" s="5">
        <f t="shared" si="1"/>
        <v>0.47519710906701706</v>
      </c>
      <c r="P15" s="5">
        <f t="shared" si="1"/>
        <v>0.47560775295663593</v>
      </c>
      <c r="R15" s="2"/>
      <c r="S15" s="2"/>
    </row>
    <row r="16" spans="1:19" ht="12.75">
      <c r="A16" s="1" t="s">
        <v>22</v>
      </c>
      <c r="B16" s="5">
        <f>B5/B12</f>
        <v>0.5580544840565396</v>
      </c>
      <c r="C16" s="5">
        <f t="shared" si="1"/>
        <v>0.5475100439129216</v>
      </c>
      <c r="D16" s="5">
        <f t="shared" si="1"/>
        <v>0.5431054043592584</v>
      </c>
      <c r="E16" s="5">
        <f t="shared" si="1"/>
        <v>0.5417706651005726</v>
      </c>
      <c r="F16" s="5">
        <f t="shared" si="1"/>
        <v>0.5631264932395456</v>
      </c>
      <c r="G16" s="5">
        <f t="shared" si="1"/>
        <v>0.5492452049492131</v>
      </c>
      <c r="H16" s="5">
        <f t="shared" si="1"/>
        <v>0.5691328199036317</v>
      </c>
      <c r="I16" s="5">
        <f t="shared" si="1"/>
        <v>0.5659294456827858</v>
      </c>
      <c r="J16" s="5">
        <f t="shared" si="1"/>
        <v>0.5593892233152252</v>
      </c>
      <c r="K16" s="5">
        <f t="shared" si="1"/>
        <v>0.5599231190186997</v>
      </c>
      <c r="L16" s="5">
        <f t="shared" si="1"/>
        <v>0.5503129963561617</v>
      </c>
      <c r="M16" s="5">
        <f t="shared" si="1"/>
        <v>0.5609909104256483</v>
      </c>
      <c r="N16" s="5">
        <f t="shared" si="1"/>
        <v>0.5529824748735334</v>
      </c>
      <c r="O16" s="5">
        <f t="shared" si="1"/>
        <v>0.5511138399113733</v>
      </c>
      <c r="P16" s="5">
        <f t="shared" si="1"/>
        <v>0.554717635909825</v>
      </c>
      <c r="R16" s="2"/>
      <c r="S16" s="2"/>
    </row>
    <row r="17" spans="1:19" ht="12.75">
      <c r="A17" s="1" t="s">
        <v>43</v>
      </c>
      <c r="B17" s="5">
        <f>SUM(B15:B16)</f>
        <v>1.0362903579067366</v>
      </c>
      <c r="C17" s="5">
        <f aca="true" t="shared" si="2" ref="C17:P17">SUM(C15:C16)</f>
        <v>1.0239390846487955</v>
      </c>
      <c r="D17" s="5">
        <f t="shared" si="2"/>
        <v>1.0178918695366566</v>
      </c>
      <c r="E17" s="5">
        <f t="shared" si="2"/>
        <v>1.0187746072819128</v>
      </c>
      <c r="F17" s="5">
        <f t="shared" si="2"/>
        <v>1.03544909507923</v>
      </c>
      <c r="G17" s="5">
        <f t="shared" si="2"/>
        <v>1.0218963219005928</v>
      </c>
      <c r="H17" s="5">
        <f t="shared" si="2"/>
        <v>1.0429337397459444</v>
      </c>
      <c r="I17" s="5">
        <f t="shared" si="2"/>
        <v>1.0420299713069645</v>
      </c>
      <c r="J17" s="5">
        <f t="shared" si="2"/>
        <v>1.0319582114886812</v>
      </c>
      <c r="K17" s="5">
        <f t="shared" si="2"/>
        <v>1.033477652527241</v>
      </c>
      <c r="L17" s="5">
        <f t="shared" si="2"/>
        <v>1.0301914457648345</v>
      </c>
      <c r="M17" s="5">
        <f t="shared" si="2"/>
        <v>1.03520247415758</v>
      </c>
      <c r="N17" s="5">
        <f t="shared" si="2"/>
        <v>1.0262084932703797</v>
      </c>
      <c r="O17" s="5">
        <f t="shared" si="2"/>
        <v>1.0263109489783904</v>
      </c>
      <c r="P17" s="5">
        <f t="shared" si="2"/>
        <v>1.030325388866461</v>
      </c>
      <c r="R17" s="2"/>
      <c r="S17" s="2"/>
    </row>
    <row r="18" spans="18:19" ht="12.75">
      <c r="R18" s="2"/>
      <c r="S18" s="2"/>
    </row>
    <row r="19" spans="1:20" ht="12.75">
      <c r="A19" s="1" t="s">
        <v>53</v>
      </c>
      <c r="R19" s="1" t="s">
        <v>44</v>
      </c>
      <c r="S19" s="1" t="s">
        <v>45</v>
      </c>
      <c r="T19" s="1" t="s">
        <v>46</v>
      </c>
    </row>
    <row r="20" spans="1:20" ht="12.75">
      <c r="A20" s="1" t="s">
        <v>24</v>
      </c>
      <c r="B20" s="5">
        <f>B15*2/B17</f>
        <v>0.9229765966677788</v>
      </c>
      <c r="C20" s="5">
        <f aca="true" t="shared" si="3" ref="C20:P20">C15*2/C17</f>
        <v>0.9305808282516844</v>
      </c>
      <c r="D20" s="5">
        <f t="shared" si="3"/>
        <v>0.9328819285952652</v>
      </c>
      <c r="E20" s="5">
        <f t="shared" si="3"/>
        <v>0.9364268382267305</v>
      </c>
      <c r="F20" s="5">
        <f t="shared" si="3"/>
        <v>0.9123048232584405</v>
      </c>
      <c r="G20" s="5">
        <f t="shared" si="3"/>
        <v>0.9250471047245005</v>
      </c>
      <c r="H20" s="5">
        <f t="shared" si="3"/>
        <v>0.9085925630476376</v>
      </c>
      <c r="I20" s="5">
        <f t="shared" si="3"/>
        <v>0.913794302916317</v>
      </c>
      <c r="J20" s="5">
        <f t="shared" si="3"/>
        <v>0.91586845845577</v>
      </c>
      <c r="K20" s="5">
        <f t="shared" si="3"/>
        <v>0.9164291697077775</v>
      </c>
      <c r="L20" s="5">
        <f t="shared" si="3"/>
        <v>0.9316296526853833</v>
      </c>
      <c r="M20" s="5">
        <f t="shared" si="3"/>
        <v>0.916171619697552</v>
      </c>
      <c r="N20" s="5">
        <f t="shared" si="3"/>
        <v>0.9222804556776617</v>
      </c>
      <c r="O20" s="5">
        <f t="shared" si="3"/>
        <v>0.9260295031248325</v>
      </c>
      <c r="P20" s="5">
        <f t="shared" si="3"/>
        <v>0.923218544541328</v>
      </c>
      <c r="R20" s="2">
        <f>AVERAGE(B20:P20)</f>
        <v>0.922282159305244</v>
      </c>
      <c r="S20" s="2">
        <f>STDEV(B20:P20)</f>
        <v>0.008295630899881975</v>
      </c>
      <c r="T20" s="7">
        <v>0.92</v>
      </c>
    </row>
    <row r="21" spans="1:20" ht="12.75">
      <c r="A21" s="1" t="s">
        <v>22</v>
      </c>
      <c r="B21" s="5">
        <f>B16*2/B17</f>
        <v>1.0770234033322212</v>
      </c>
      <c r="C21" s="5">
        <f aca="true" t="shared" si="4" ref="C21:P21">C16*2/C17</f>
        <v>1.0694191717483155</v>
      </c>
      <c r="D21" s="5">
        <f t="shared" si="4"/>
        <v>1.0671180714047346</v>
      </c>
      <c r="E21" s="5">
        <f t="shared" si="4"/>
        <v>1.0635731617732698</v>
      </c>
      <c r="F21" s="5">
        <f t="shared" si="4"/>
        <v>1.0876951767415595</v>
      </c>
      <c r="G21" s="5">
        <f t="shared" si="4"/>
        <v>1.0749528952754999</v>
      </c>
      <c r="H21" s="5">
        <f t="shared" si="4"/>
        <v>1.0914074369523625</v>
      </c>
      <c r="I21" s="5">
        <f t="shared" si="4"/>
        <v>1.086205697083683</v>
      </c>
      <c r="J21" s="5">
        <f t="shared" si="4"/>
        <v>1.08413154154423</v>
      </c>
      <c r="K21" s="5">
        <f t="shared" si="4"/>
        <v>1.0835708302922222</v>
      </c>
      <c r="L21" s="5">
        <f t="shared" si="4"/>
        <v>1.0683703473146169</v>
      </c>
      <c r="M21" s="5">
        <f t="shared" si="4"/>
        <v>1.0838283803024478</v>
      </c>
      <c r="N21" s="5">
        <f t="shared" si="4"/>
        <v>1.0777195443223382</v>
      </c>
      <c r="O21" s="5">
        <f t="shared" si="4"/>
        <v>1.0739704968751675</v>
      </c>
      <c r="P21" s="5">
        <f t="shared" si="4"/>
        <v>1.076781455458672</v>
      </c>
      <c r="R21" s="2">
        <f>AVERAGE(B21:P21)</f>
        <v>1.077717840694756</v>
      </c>
      <c r="S21" s="2">
        <f>STDEV(B21:P21)</f>
        <v>0.008295630899904916</v>
      </c>
      <c r="T21" s="7">
        <v>1.08</v>
      </c>
    </row>
    <row r="22" spans="1:19" ht="12.75">
      <c r="A22" s="1" t="s">
        <v>43</v>
      </c>
      <c r="B22" s="5">
        <f>SUM(B20:B21)</f>
        <v>2</v>
      </c>
      <c r="C22" s="5">
        <f aca="true" t="shared" si="5" ref="C22:P22">SUM(C20:C21)</f>
        <v>2</v>
      </c>
      <c r="D22" s="5">
        <f t="shared" si="5"/>
        <v>1.9999999999999998</v>
      </c>
      <c r="E22" s="5">
        <f t="shared" si="5"/>
        <v>2</v>
      </c>
      <c r="F22" s="5">
        <f t="shared" si="5"/>
        <v>2</v>
      </c>
      <c r="G22" s="5">
        <f t="shared" si="5"/>
        <v>2.0000000000000004</v>
      </c>
      <c r="H22" s="5">
        <f t="shared" si="5"/>
        <v>2</v>
      </c>
      <c r="I22" s="5">
        <f t="shared" si="5"/>
        <v>2</v>
      </c>
      <c r="J22" s="5">
        <f t="shared" si="5"/>
        <v>2</v>
      </c>
      <c r="K22" s="5">
        <f t="shared" si="5"/>
        <v>1.9999999999999998</v>
      </c>
      <c r="L22" s="5">
        <f t="shared" si="5"/>
        <v>2</v>
      </c>
      <c r="M22" s="5">
        <f t="shared" si="5"/>
        <v>1.9999999999999998</v>
      </c>
      <c r="N22" s="5">
        <f t="shared" si="5"/>
        <v>2</v>
      </c>
      <c r="O22" s="5">
        <f t="shared" si="5"/>
        <v>2</v>
      </c>
      <c r="P22" s="5">
        <f t="shared" si="5"/>
        <v>2</v>
      </c>
      <c r="R22" s="2">
        <f>AVERAGE(B22:P22)</f>
        <v>2</v>
      </c>
      <c r="S22" s="2">
        <f>STDEV(B22:P22)</f>
        <v>0</v>
      </c>
    </row>
    <row r="24" spans="3:6" ht="18.75">
      <c r="C24" s="1" t="s">
        <v>48</v>
      </c>
      <c r="F24" s="6" t="s">
        <v>47</v>
      </c>
    </row>
    <row r="25" spans="3:6" ht="20.25">
      <c r="C25" s="1" t="s">
        <v>49</v>
      </c>
      <c r="F25" s="6" t="s">
        <v>50</v>
      </c>
    </row>
    <row r="27" spans="1:8" ht="12.75">
      <c r="A27" s="1" t="s">
        <v>26</v>
      </c>
      <c r="B27" s="1" t="s">
        <v>27</v>
      </c>
      <c r="C27" s="1" t="s">
        <v>28</v>
      </c>
      <c r="D27" s="1" t="s">
        <v>29</v>
      </c>
      <c r="E27" s="1" t="s">
        <v>30</v>
      </c>
      <c r="F27" s="1" t="s">
        <v>31</v>
      </c>
      <c r="G27" s="1" t="s">
        <v>32</v>
      </c>
      <c r="H27" s="1" t="s">
        <v>33</v>
      </c>
    </row>
    <row r="28" spans="1:8" ht="12.75">
      <c r="A28" s="1" t="s">
        <v>34</v>
      </c>
      <c r="B28" s="1" t="s">
        <v>21</v>
      </c>
      <c r="C28" s="1" t="s">
        <v>35</v>
      </c>
      <c r="D28" s="1">
        <v>20</v>
      </c>
      <c r="E28" s="1">
        <v>10</v>
      </c>
      <c r="F28" s="1">
        <v>250</v>
      </c>
      <c r="G28" s="1">
        <v>-250</v>
      </c>
      <c r="H28" s="1" t="s">
        <v>36</v>
      </c>
    </row>
    <row r="29" spans="1:8" ht="12.75">
      <c r="A29" s="1" t="s">
        <v>34</v>
      </c>
      <c r="B29" s="1" t="s">
        <v>24</v>
      </c>
      <c r="C29" s="1" t="s">
        <v>37</v>
      </c>
      <c r="D29" s="1">
        <v>20</v>
      </c>
      <c r="E29" s="1">
        <v>10</v>
      </c>
      <c r="F29" s="1">
        <v>500</v>
      </c>
      <c r="G29" s="1">
        <v>-500</v>
      </c>
      <c r="H29" s="1" t="s">
        <v>38</v>
      </c>
    </row>
    <row r="30" spans="1:8" ht="12.75">
      <c r="A30" s="1" t="s">
        <v>39</v>
      </c>
      <c r="B30" s="1" t="s">
        <v>22</v>
      </c>
      <c r="C30" s="1" t="s">
        <v>35</v>
      </c>
      <c r="D30" s="1">
        <v>20</v>
      </c>
      <c r="E30" s="1">
        <v>10</v>
      </c>
      <c r="F30" s="1">
        <v>500</v>
      </c>
      <c r="G30" s="1">
        <v>-500</v>
      </c>
      <c r="H30" s="1" t="s">
        <v>40</v>
      </c>
    </row>
    <row r="31" spans="1:8" ht="12.75">
      <c r="A31" s="1" t="s">
        <v>39</v>
      </c>
      <c r="B31" s="1" t="s">
        <v>23</v>
      </c>
      <c r="C31" s="1" t="s">
        <v>35</v>
      </c>
      <c r="D31" s="1">
        <v>20</v>
      </c>
      <c r="E31" s="1">
        <v>10</v>
      </c>
      <c r="F31" s="1">
        <v>500</v>
      </c>
      <c r="G31" s="1">
        <v>-500</v>
      </c>
      <c r="H31" s="1" t="s">
        <v>41</v>
      </c>
    </row>
    <row r="34" spans="2:6" ht="15.75">
      <c r="B34" s="9" t="s">
        <v>55</v>
      </c>
      <c r="C34" s="9"/>
      <c r="D34" s="9"/>
      <c r="E34" s="9"/>
      <c r="F34" s="9"/>
    </row>
    <row r="35" spans="2:6" ht="12.75">
      <c r="B35" s="1" t="s">
        <v>56</v>
      </c>
      <c r="C35" s="1" t="s">
        <v>57</v>
      </c>
      <c r="D35" s="1" t="s">
        <v>58</v>
      </c>
      <c r="E35" s="1" t="s">
        <v>59</v>
      </c>
      <c r="F35" s="1" t="s">
        <v>60</v>
      </c>
    </row>
    <row r="36" spans="1:9" ht="12.75">
      <c r="A36" s="1" t="s">
        <v>15</v>
      </c>
      <c r="B36" s="1" t="s">
        <v>16</v>
      </c>
      <c r="C36" s="1" t="s">
        <v>17</v>
      </c>
      <c r="D36" s="1" t="s">
        <v>18</v>
      </c>
      <c r="E36" s="1" t="s">
        <v>19</v>
      </c>
      <c r="F36" s="1" t="s">
        <v>20</v>
      </c>
      <c r="H36" s="1" t="s">
        <v>44</v>
      </c>
      <c r="I36" s="1" t="s">
        <v>45</v>
      </c>
    </row>
    <row r="37" spans="1:10" ht="12.75">
      <c r="A37" s="1" t="s">
        <v>22</v>
      </c>
      <c r="B37" s="2">
        <v>96.76</v>
      </c>
      <c r="C37" s="2">
        <v>95.51</v>
      </c>
      <c r="D37" s="2">
        <v>96.16</v>
      </c>
      <c r="E37" s="1">
        <v>96.81</v>
      </c>
      <c r="F37" s="1">
        <v>97.58</v>
      </c>
      <c r="G37" s="2"/>
      <c r="H37" s="2">
        <f>AVERAGE(B37:F37)</f>
        <v>96.564</v>
      </c>
      <c r="I37" s="2">
        <f>STDEV(B37:F37)</f>
        <v>0.775454705318967</v>
      </c>
      <c r="J37" s="2"/>
    </row>
    <row r="38" spans="1:10" ht="12.75">
      <c r="A38" s="1" t="s">
        <v>24</v>
      </c>
      <c r="B38" s="2">
        <v>2.87</v>
      </c>
      <c r="C38" s="2">
        <v>2.84</v>
      </c>
      <c r="D38" s="2">
        <v>3.21</v>
      </c>
      <c r="E38" s="2">
        <v>3.2</v>
      </c>
      <c r="F38" s="2">
        <v>3.29</v>
      </c>
      <c r="G38" s="2"/>
      <c r="H38" s="2">
        <f>AVERAGE(B38:F38)</f>
        <v>3.082</v>
      </c>
      <c r="I38" s="2">
        <f>STDEV(B38:F38)</f>
        <v>0.2104043725781404</v>
      </c>
      <c r="J38" s="2"/>
    </row>
    <row r="39" spans="1:10" ht="12.75">
      <c r="A39" s="1" t="s">
        <v>21</v>
      </c>
      <c r="B39" s="2">
        <v>0</v>
      </c>
      <c r="C39" s="2">
        <v>0</v>
      </c>
      <c r="D39" s="2">
        <v>0.01</v>
      </c>
      <c r="E39" s="2">
        <v>0</v>
      </c>
      <c r="F39" s="2">
        <v>0</v>
      </c>
      <c r="G39" s="2"/>
      <c r="H39" s="2">
        <f>AVERAGE(B39:F39)</f>
        <v>0.002</v>
      </c>
      <c r="I39" s="2">
        <f>STDEV(B39:F39)</f>
        <v>0.00447213595499958</v>
      </c>
      <c r="J39" s="2"/>
    </row>
    <row r="40" spans="1:10" ht="12.75">
      <c r="A40" s="1" t="s">
        <v>23</v>
      </c>
      <c r="B40" s="2">
        <v>0.04</v>
      </c>
      <c r="C40" s="2">
        <v>0</v>
      </c>
      <c r="D40" s="2">
        <v>0</v>
      </c>
      <c r="E40" s="2">
        <v>0</v>
      </c>
      <c r="F40" s="2">
        <v>0.06</v>
      </c>
      <c r="G40" s="2"/>
      <c r="H40" s="2">
        <f>AVERAGE(B40:F40)</f>
        <v>0.02</v>
      </c>
      <c r="I40" s="2">
        <f>STDEV(B40:F40)</f>
        <v>0.028284271247461898</v>
      </c>
      <c r="J40" s="2"/>
    </row>
    <row r="41" spans="1:10" ht="12.75">
      <c r="A41" s="1" t="s">
        <v>25</v>
      </c>
      <c r="B41" s="2">
        <f>SUM(B37:B40)</f>
        <v>99.67000000000002</v>
      </c>
      <c r="C41" s="2">
        <f>SUM(C37:C40)</f>
        <v>98.35000000000001</v>
      </c>
      <c r="D41" s="2">
        <f>SUM(D37:D40)</f>
        <v>99.38</v>
      </c>
      <c r="E41" s="2">
        <f>SUM(E37:E40)</f>
        <v>100.01</v>
      </c>
      <c r="F41" s="2">
        <f>SUM(F37:F40)</f>
        <v>100.93</v>
      </c>
      <c r="G41" s="2"/>
      <c r="H41" s="2">
        <f>AVERAGE(B41:F41)</f>
        <v>99.668</v>
      </c>
      <c r="I41" s="2">
        <f>STDEV(B41:F41)</f>
        <v>0.9393721307340935</v>
      </c>
      <c r="J41" s="2"/>
    </row>
    <row r="42" spans="2:10" ht="12.75"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1" t="s">
        <v>51</v>
      </c>
      <c r="B43" s="2"/>
      <c r="C43" s="2"/>
      <c r="D43" s="2"/>
      <c r="E43" s="2"/>
      <c r="F43" s="2"/>
      <c r="G43" s="2"/>
      <c r="H43" s="2"/>
      <c r="I43" s="2"/>
      <c r="J43" s="2"/>
    </row>
    <row r="44" spans="1:11" ht="12.75">
      <c r="A44" s="1" t="s">
        <v>22</v>
      </c>
      <c r="B44" s="2">
        <v>74.921</v>
      </c>
      <c r="C44" s="2">
        <v>74.921</v>
      </c>
      <c r="D44" s="2">
        <v>74.921</v>
      </c>
      <c r="E44" s="2">
        <v>74.921</v>
      </c>
      <c r="F44" s="2">
        <v>74.921</v>
      </c>
      <c r="G44" s="2"/>
      <c r="H44" s="2"/>
      <c r="I44" s="2"/>
      <c r="J44" s="2"/>
      <c r="K44" s="2"/>
    </row>
    <row r="45" spans="1:11" ht="12.75">
      <c r="A45" s="1" t="s">
        <v>24</v>
      </c>
      <c r="B45" s="2">
        <v>121.76</v>
      </c>
      <c r="C45" s="2">
        <v>121.76</v>
      </c>
      <c r="D45" s="2">
        <v>121.76</v>
      </c>
      <c r="E45" s="2">
        <v>121.76</v>
      </c>
      <c r="F45" s="2">
        <v>121.76</v>
      </c>
      <c r="G45" s="2"/>
      <c r="H45" s="2"/>
      <c r="I45" s="2"/>
      <c r="J45" s="2"/>
      <c r="K45" s="2"/>
    </row>
    <row r="46" spans="8:9" ht="12.75">
      <c r="H46" s="2"/>
      <c r="I46" s="2"/>
    </row>
    <row r="47" spans="1:9" ht="12.75">
      <c r="A47" s="1" t="s">
        <v>61</v>
      </c>
      <c r="H47" s="2"/>
      <c r="I47" s="2"/>
    </row>
    <row r="48" spans="1:9" ht="12.75">
      <c r="A48" s="1" t="s">
        <v>22</v>
      </c>
      <c r="B48" s="2">
        <f>B37/B44</f>
        <v>1.2914937067043952</v>
      </c>
      <c r="C48" s="2">
        <f>C37/C44</f>
        <v>1.2748094659708225</v>
      </c>
      <c r="D48" s="2">
        <f>D37/D44</f>
        <v>1.2834852711522802</v>
      </c>
      <c r="E48" s="2">
        <f>E37/E44</f>
        <v>1.2921610763337381</v>
      </c>
      <c r="F48" s="2">
        <f>F37/F44</f>
        <v>1.3024385686256188</v>
      </c>
      <c r="H48" s="2"/>
      <c r="I48" s="2"/>
    </row>
    <row r="49" spans="1:9" ht="12.75">
      <c r="A49" s="1" t="s">
        <v>24</v>
      </c>
      <c r="B49" s="2">
        <f>B38/B45</f>
        <v>0.02357095926412615</v>
      </c>
      <c r="C49" s="2">
        <f>C38/C45</f>
        <v>0.023324572930354795</v>
      </c>
      <c r="D49" s="2">
        <f>D38/D45</f>
        <v>0.026363337713534822</v>
      </c>
      <c r="E49" s="2">
        <f>E38/E45</f>
        <v>0.026281208935611037</v>
      </c>
      <c r="F49" s="2">
        <f>F38/F45</f>
        <v>0.027020367936925097</v>
      </c>
      <c r="H49" s="2"/>
      <c r="I49" s="2"/>
    </row>
    <row r="50" spans="1:9" ht="12.75">
      <c r="A50" s="1" t="s">
        <v>43</v>
      </c>
      <c r="B50" s="2">
        <f>SUM(B48:B49)</f>
        <v>1.3150646659685215</v>
      </c>
      <c r="C50" s="2">
        <f>SUM(C48:C49)</f>
        <v>1.2981340389011773</v>
      </c>
      <c r="D50" s="2">
        <f>SUM(D48:D49)</f>
        <v>1.309848608865815</v>
      </c>
      <c r="E50" s="2">
        <f>SUM(E48:E49)</f>
        <v>1.3184422852693491</v>
      </c>
      <c r="F50" s="2">
        <f>SUM(F48:F49)</f>
        <v>1.329458936562544</v>
      </c>
      <c r="H50" s="2"/>
      <c r="I50" s="2"/>
    </row>
    <row r="51" spans="8:9" ht="12.75">
      <c r="H51" s="2"/>
      <c r="I51" s="2"/>
    </row>
    <row r="52" spans="1:9" ht="12.75">
      <c r="A52" s="1" t="s">
        <v>62</v>
      </c>
      <c r="H52" s="1" t="s">
        <v>44</v>
      </c>
      <c r="I52" s="1" t="s">
        <v>45</v>
      </c>
    </row>
    <row r="53" spans="1:9" ht="12.75">
      <c r="A53" s="1" t="s">
        <v>22</v>
      </c>
      <c r="B53" s="2">
        <f>B48*1/B50</f>
        <v>0.9820761975634357</v>
      </c>
      <c r="C53" s="2">
        <f>C48*1/C50</f>
        <v>0.9820322307008464</v>
      </c>
      <c r="D53" s="2">
        <f>D48*1/D50</f>
        <v>0.9798729887293138</v>
      </c>
      <c r="E53" s="2">
        <f>E48*1/E50</f>
        <v>0.9800664699325523</v>
      </c>
      <c r="F53" s="2">
        <f>F48*1/F50</f>
        <v>0.9796756656457632</v>
      </c>
      <c r="H53" s="10">
        <f>AVERAGE(B53:F53)</f>
        <v>0.9807447105143823</v>
      </c>
      <c r="I53" s="2">
        <f>STDEV(B53:F53)</f>
        <v>0.0012034670833163989</v>
      </c>
    </row>
    <row r="54" spans="1:9" ht="12.75">
      <c r="A54" s="1" t="s">
        <v>24</v>
      </c>
      <c r="B54" s="2">
        <f>B49*1/B50</f>
        <v>0.01792380243656426</v>
      </c>
      <c r="C54" s="2">
        <f>C49*1/C50</f>
        <v>0.017967769299153568</v>
      </c>
      <c r="D54" s="2">
        <f>D49*1/D50</f>
        <v>0.02012701127068614</v>
      </c>
      <c r="E54" s="2">
        <f>E49*1/E50</f>
        <v>0.019933530067447705</v>
      </c>
      <c r="F54" s="2">
        <f>F49*1/F50</f>
        <v>0.020324334354236695</v>
      </c>
      <c r="H54" s="10">
        <f>AVERAGE(B54:F54)</f>
        <v>0.019255289485617673</v>
      </c>
      <c r="I54" s="2">
        <f>STDEV(B54:F54)</f>
        <v>0.0012034670831470974</v>
      </c>
    </row>
    <row r="55" spans="1:9" ht="12.75">
      <c r="A55" s="1" t="s">
        <v>43</v>
      </c>
      <c r="B55" s="2">
        <f>SUM(B53:B54)</f>
        <v>0.9999999999999999</v>
      </c>
      <c r="C55" s="2">
        <f>SUM(C53:C54)</f>
        <v>1</v>
      </c>
      <c r="D55" s="2">
        <f>SUM(D53:D54)</f>
        <v>1</v>
      </c>
      <c r="E55" s="2">
        <f>SUM(E53:E54)</f>
        <v>1</v>
      </c>
      <c r="F55" s="2">
        <f>SUM(F53:F54)</f>
        <v>1</v>
      </c>
      <c r="H55" s="10">
        <f>AVERAGE(B55:F55)</f>
        <v>1</v>
      </c>
      <c r="I55" s="2">
        <f>STDEV(B55:F55)</f>
        <v>0</v>
      </c>
    </row>
    <row r="58" spans="2:4" ht="18.75">
      <c r="B58" s="1" t="s">
        <v>48</v>
      </c>
      <c r="D58" s="6" t="s">
        <v>22</v>
      </c>
    </row>
    <row r="59" spans="2:4" ht="20.25">
      <c r="B59" s="1" t="s">
        <v>49</v>
      </c>
      <c r="D59" s="6" t="s">
        <v>63</v>
      </c>
    </row>
    <row r="62" spans="1:8" ht="12.75">
      <c r="A62" s="1" t="s">
        <v>26</v>
      </c>
      <c r="B62" s="1" t="s">
        <v>27</v>
      </c>
      <c r="C62" s="1" t="s">
        <v>28</v>
      </c>
      <c r="D62" s="1" t="s">
        <v>29</v>
      </c>
      <c r="E62" s="1" t="s">
        <v>30</v>
      </c>
      <c r="F62" s="1" t="s">
        <v>31</v>
      </c>
      <c r="G62" s="1" t="s">
        <v>32</v>
      </c>
      <c r="H62" s="1" t="s">
        <v>33</v>
      </c>
    </row>
    <row r="63" spans="1:8" ht="12.75">
      <c r="A63" s="1" t="s">
        <v>34</v>
      </c>
      <c r="B63" s="1" t="s">
        <v>21</v>
      </c>
      <c r="C63" s="1" t="s">
        <v>35</v>
      </c>
      <c r="D63" s="1">
        <v>20</v>
      </c>
      <c r="E63" s="1">
        <v>10</v>
      </c>
      <c r="F63" s="1">
        <v>250</v>
      </c>
      <c r="G63" s="1">
        <v>-250</v>
      </c>
      <c r="H63" s="1" t="s">
        <v>36</v>
      </c>
    </row>
    <row r="64" spans="1:8" ht="12.75">
      <c r="A64" s="1" t="s">
        <v>34</v>
      </c>
      <c r="B64" s="1" t="s">
        <v>24</v>
      </c>
      <c r="C64" s="1" t="s">
        <v>37</v>
      </c>
      <c r="D64" s="1">
        <v>20</v>
      </c>
      <c r="E64" s="1">
        <v>10</v>
      </c>
      <c r="F64" s="1">
        <v>500</v>
      </c>
      <c r="G64" s="1">
        <v>-500</v>
      </c>
      <c r="H64" s="1" t="s">
        <v>38</v>
      </c>
    </row>
    <row r="65" spans="1:8" ht="12.75">
      <c r="A65" s="1" t="s">
        <v>39</v>
      </c>
      <c r="B65" s="1" t="s">
        <v>22</v>
      </c>
      <c r="C65" s="1" t="s">
        <v>35</v>
      </c>
      <c r="D65" s="1">
        <v>20</v>
      </c>
      <c r="E65" s="1">
        <v>10</v>
      </c>
      <c r="F65" s="1">
        <v>500</v>
      </c>
      <c r="G65" s="1">
        <v>-500</v>
      </c>
      <c r="H65" s="1" t="s">
        <v>40</v>
      </c>
    </row>
    <row r="66" spans="1:8" ht="12.75">
      <c r="A66" s="1" t="s">
        <v>39</v>
      </c>
      <c r="B66" s="1" t="s">
        <v>23</v>
      </c>
      <c r="C66" s="1" t="s">
        <v>35</v>
      </c>
      <c r="D66" s="1">
        <v>20</v>
      </c>
      <c r="E66" s="1">
        <v>10</v>
      </c>
      <c r="F66" s="1">
        <v>500</v>
      </c>
      <c r="G66" s="1">
        <v>-500</v>
      </c>
      <c r="H66" s="1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2008-06-14T01:46:52Z</dcterms:created>
  <dcterms:modified xsi:type="dcterms:W3CDTF">2008-06-14T01:56:15Z</dcterms:modified>
  <cp:category/>
  <cp:version/>
  <cp:contentType/>
  <cp:contentStatus/>
</cp:coreProperties>
</file>