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" windowWidth="16485" windowHeight="111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<sst xmlns="http://schemas.openxmlformats.org/spreadsheetml/2006/main" count="132" uniqueCount="73">
  <si>
    <t>#141</t>
  </si>
  <si>
    <t>#145</t>
  </si>
  <si>
    <t>#146</t>
  </si>
  <si>
    <t>#148</t>
  </si>
  <si>
    <t>#149</t>
  </si>
  <si>
    <t>#152</t>
  </si>
  <si>
    <t>#153</t>
  </si>
  <si>
    <t>#155</t>
  </si>
  <si>
    <t>#158</t>
  </si>
  <si>
    <t>Ox</t>
  </si>
  <si>
    <t>Wt</t>
  </si>
  <si>
    <t>Dev</t>
  </si>
  <si>
    <t>Na2O</t>
  </si>
  <si>
    <t>F</t>
  </si>
  <si>
    <t>K2O</t>
  </si>
  <si>
    <t>SiO2</t>
  </si>
  <si>
    <t>Al2O3</t>
  </si>
  <si>
    <t>CaO</t>
  </si>
  <si>
    <t>Cl</t>
  </si>
  <si>
    <t>Totals</t>
  </si>
  <si>
    <t>Na</t>
  </si>
  <si>
    <t>K</t>
  </si>
  <si>
    <t>Si</t>
  </si>
  <si>
    <t>Mg</t>
  </si>
  <si>
    <t>Al</t>
  </si>
  <si>
    <t>Ca</t>
  </si>
  <si>
    <t>S</t>
  </si>
  <si>
    <t>Sr</t>
  </si>
  <si>
    <t>Fe</t>
  </si>
  <si>
    <t>Mn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</si>
  <si>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</si>
  <si>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</si>
  <si>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</si>
  <si>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</si>
  <si>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</si>
  <si>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</si>
  <si>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</si>
  <si>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</si>
  <si>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</si>
  <si>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</si>
  <si>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</si>
  <si>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</si>
  <si>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</si>
  <si>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</si>
  <si>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anor-s</t>
  </si>
  <si>
    <t>PET</t>
  </si>
  <si>
    <t>kspar-OR1</t>
  </si>
  <si>
    <t>wollast</t>
  </si>
  <si>
    <t>scap-s</t>
  </si>
  <si>
    <t>barite2</t>
  </si>
  <si>
    <t>La</t>
  </si>
  <si>
    <t>srcarb1</t>
  </si>
  <si>
    <t>LIF</t>
  </si>
  <si>
    <t>fayalite</t>
  </si>
  <si>
    <t>rhod-791</t>
  </si>
  <si>
    <t>rutile1</t>
  </si>
  <si>
    <t>H</t>
  </si>
  <si>
    <t xml:space="preserve"> </t>
  </si>
  <si>
    <t>Cation numbers normalized to 72 O</t>
  </si>
  <si>
    <t>Cation numbers normalized to 100 O</t>
  </si>
  <si>
    <t>H2O</t>
  </si>
  <si>
    <t>average</t>
  </si>
  <si>
    <t>stdev</t>
  </si>
  <si>
    <t>in formula</t>
  </si>
  <si>
    <t>(+) charges</t>
  </si>
  <si>
    <r>
      <t>NaCa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27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9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72</t>
    </r>
    <r>
      <rPr>
        <sz val="14"/>
        <rFont val="Times New Roman"/>
        <family val="1"/>
      </rPr>
      <t>·28H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</si>
  <si>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</si>
  <si>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</si>
  <si>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r>
      <t>(Na</t>
    </r>
    <r>
      <rPr>
        <vertAlign val="subscript"/>
        <sz val="14"/>
        <rFont val="Times New Roman"/>
        <family val="1"/>
      </rPr>
      <t>1.50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Σ=1.53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4.15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26.17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9.83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72</t>
    </r>
    <r>
      <rPr>
        <sz val="14"/>
        <rFont val="Times New Roman"/>
        <family val="1"/>
      </rPr>
      <t>·27.91H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</si>
  <si>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H2O*</t>
  </si>
  <si>
    <t>* = estimated by difference</t>
  </si>
  <si>
    <t>H2O estimated by difference</t>
  </si>
  <si>
    <t>stilbite-Ca R050012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</si>
</sst>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G30" sqref="G30"/>
    </sheetView>
  </sheetViews>
  <sheetFormatPr defaultColWidth="9.00390625" defaultRowHeight="13.5"/>
  <cols>
    <col min="1" max="20" width="5.25390625" style="1" customWidth="1"/>
    <col min="21" max="21" width="4.625" style="1" customWidth="1"/>
    <col min="22" max="16384" width="5.25390625" style="1" customWidth="1"/>
  </cols>
  <sheetData>
    <row r="1" spans="2:4" ht="12.75">
      <c r="B1" s="7" t="s">
        <v>72</v>
      </c>
      <c r="C1" s="7"/>
      <c r="D1" s="7"/>
    </row>
    <row r="2" spans="2:1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3" ht="12.75">
      <c r="A3" s="1" t="s">
        <v>9</v>
      </c>
      <c r="B3" s="1" t="s">
        <v>10</v>
      </c>
      <c r="C3" s="1" t="s">
        <v>11</v>
      </c>
      <c r="L3" s="1" t="s">
        <v>61</v>
      </c>
      <c r="M3" s="1" t="s">
        <v>62</v>
      </c>
    </row>
    <row r="4" spans="1:27" ht="12.75">
      <c r="A4" s="1" t="s">
        <v>15</v>
      </c>
      <c r="B4" s="2">
        <v>55.22</v>
      </c>
      <c r="C4" s="2">
        <v>55.86</v>
      </c>
      <c r="D4" s="2">
        <v>56</v>
      </c>
      <c r="E4" s="2">
        <v>56.15</v>
      </c>
      <c r="F4" s="2">
        <v>54.33</v>
      </c>
      <c r="G4" s="2">
        <v>55.67</v>
      </c>
      <c r="H4" s="2">
        <v>54.51</v>
      </c>
      <c r="I4" s="2">
        <v>54.77</v>
      </c>
      <c r="J4" s="2">
        <v>54.21</v>
      </c>
      <c r="K4" s="2"/>
      <c r="L4" s="2">
        <f>AVERAGE(B4:J4)</f>
        <v>55.191111111111105</v>
      </c>
      <c r="M4" s="2">
        <f>STDEV(B4:J4)</f>
        <v>0.7580145850257664</v>
      </c>
      <c r="N4" s="2"/>
      <c r="O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1" t="s">
        <v>16</v>
      </c>
      <c r="B5" s="2">
        <v>17.67</v>
      </c>
      <c r="C5" s="2">
        <v>16.92</v>
      </c>
      <c r="D5" s="2">
        <v>18.06</v>
      </c>
      <c r="E5" s="2">
        <v>17.82</v>
      </c>
      <c r="F5" s="2">
        <v>17.19</v>
      </c>
      <c r="G5" s="2">
        <v>18.07</v>
      </c>
      <c r="H5" s="2">
        <v>17.6</v>
      </c>
      <c r="I5" s="2">
        <v>17.65</v>
      </c>
      <c r="J5" s="2">
        <v>16.91</v>
      </c>
      <c r="K5" s="2"/>
      <c r="L5" s="2">
        <f>AVERAGE(B5:J5)</f>
        <v>17.543333333333333</v>
      </c>
      <c r="M5" s="2">
        <f>STDEV(B5:J5)</f>
        <v>0.44243643611274375</v>
      </c>
      <c r="N5" s="2"/>
      <c r="O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1" t="s">
        <v>17</v>
      </c>
      <c r="B6" s="2">
        <v>8.28</v>
      </c>
      <c r="C6" s="2">
        <v>7.84</v>
      </c>
      <c r="D6" s="2">
        <v>7.83</v>
      </c>
      <c r="E6" s="2">
        <v>8.3</v>
      </c>
      <c r="F6" s="2">
        <v>8.07</v>
      </c>
      <c r="G6" s="2">
        <v>8.47</v>
      </c>
      <c r="H6" s="2">
        <v>8.22</v>
      </c>
      <c r="I6" s="2">
        <v>7.43</v>
      </c>
      <c r="J6" s="2">
        <v>7.46</v>
      </c>
      <c r="K6" s="2"/>
      <c r="L6" s="2">
        <f>AVERAGE(B6:J6)</f>
        <v>7.988888888888888</v>
      </c>
      <c r="M6" s="2">
        <f>STDEV(B6:J6)</f>
        <v>0.3729089850233333</v>
      </c>
      <c r="N6" s="2"/>
      <c r="O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>
      <c r="A7" s="1" t="s">
        <v>12</v>
      </c>
      <c r="B7" s="2">
        <v>1.53</v>
      </c>
      <c r="C7" s="2">
        <v>1.49</v>
      </c>
      <c r="D7" s="2">
        <v>1.65</v>
      </c>
      <c r="E7" s="2">
        <v>1.5</v>
      </c>
      <c r="F7" s="2">
        <v>1.58</v>
      </c>
      <c r="G7" s="2">
        <v>1.66</v>
      </c>
      <c r="H7" s="2">
        <v>1.77</v>
      </c>
      <c r="I7" s="2">
        <v>1.86</v>
      </c>
      <c r="J7" s="2">
        <v>1.56</v>
      </c>
      <c r="K7" s="2"/>
      <c r="L7" s="2">
        <f>AVERAGE(B7:J7)</f>
        <v>1.6222222222222222</v>
      </c>
      <c r="M7" s="2">
        <f>STDEV(B7:J7)</f>
        <v>0.1260731709938522</v>
      </c>
      <c r="N7" s="2"/>
      <c r="O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1" t="s">
        <v>14</v>
      </c>
      <c r="B8" s="2">
        <v>0.03</v>
      </c>
      <c r="C8" s="2">
        <v>0.04</v>
      </c>
      <c r="D8" s="2">
        <v>0.07</v>
      </c>
      <c r="E8" s="2">
        <v>0.03</v>
      </c>
      <c r="F8" s="2">
        <v>0.04</v>
      </c>
      <c r="G8" s="2">
        <v>0.03</v>
      </c>
      <c r="H8" s="2">
        <v>0.06</v>
      </c>
      <c r="I8" s="2">
        <v>0.05</v>
      </c>
      <c r="J8" s="2">
        <v>0.07</v>
      </c>
      <c r="K8" s="2"/>
      <c r="L8" s="2">
        <f>AVERAGE(B8:J8)</f>
        <v>0.04666666666666667</v>
      </c>
      <c r="M8" s="2">
        <f>STDEV(B8:J8)</f>
        <v>0.01658312395177699</v>
      </c>
      <c r="N8" s="2"/>
      <c r="O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15" ht="12.75">
      <c r="A9" s="1" t="s">
        <v>19</v>
      </c>
      <c r="B9" s="2">
        <f>SUM(B4:B8)</f>
        <v>82.73</v>
      </c>
      <c r="C9" s="2">
        <f aca="true" t="shared" si="0" ref="C9:J9">SUM(C4:C8)</f>
        <v>82.15</v>
      </c>
      <c r="D9" s="2">
        <f t="shared" si="0"/>
        <v>83.61</v>
      </c>
      <c r="E9" s="2">
        <f t="shared" si="0"/>
        <v>83.8</v>
      </c>
      <c r="F9" s="2">
        <f t="shared" si="0"/>
        <v>81.21000000000001</v>
      </c>
      <c r="G9" s="2">
        <f t="shared" si="0"/>
        <v>83.9</v>
      </c>
      <c r="H9" s="2">
        <f t="shared" si="0"/>
        <v>82.16</v>
      </c>
      <c r="I9" s="2">
        <f t="shared" si="0"/>
        <v>81.75999999999999</v>
      </c>
      <c r="J9" s="2">
        <f t="shared" si="0"/>
        <v>80.21</v>
      </c>
      <c r="K9" s="2"/>
      <c r="L9" s="2">
        <f>AVERAGE(B9:J9)</f>
        <v>82.39222222222222</v>
      </c>
      <c r="M9" s="2">
        <f>STDEV(B9:J9)</f>
        <v>1.2512171851616052</v>
      </c>
      <c r="N9" s="2"/>
      <c r="O9" s="2"/>
    </row>
    <row r="10" spans="1:15" ht="12.75">
      <c r="A10" s="1" t="s">
        <v>69</v>
      </c>
      <c r="B10" s="2">
        <f>100-SUM(B4:B8)</f>
        <v>17.269999999999996</v>
      </c>
      <c r="C10" s="2">
        <f aca="true" t="shared" si="1" ref="C10:J10">100-SUM(C4:C8)</f>
        <v>17.849999999999994</v>
      </c>
      <c r="D10" s="2">
        <f t="shared" si="1"/>
        <v>16.39</v>
      </c>
      <c r="E10" s="2">
        <f t="shared" si="1"/>
        <v>16.200000000000003</v>
      </c>
      <c r="F10" s="2">
        <f t="shared" si="1"/>
        <v>18.789999999999992</v>
      </c>
      <c r="G10" s="2">
        <f t="shared" si="1"/>
        <v>16.099999999999994</v>
      </c>
      <c r="H10" s="2">
        <f t="shared" si="1"/>
        <v>17.840000000000003</v>
      </c>
      <c r="I10" s="2">
        <f t="shared" si="1"/>
        <v>18.24000000000001</v>
      </c>
      <c r="J10" s="2">
        <f t="shared" si="1"/>
        <v>19.790000000000006</v>
      </c>
      <c r="K10" s="2"/>
      <c r="L10" s="2">
        <f>AVERAGE(B10:J10)</f>
        <v>17.60777777777778</v>
      </c>
      <c r="M10" s="2">
        <f>STDEV(B10:J10)</f>
        <v>1.2512171851618552</v>
      </c>
      <c r="N10" s="2"/>
      <c r="O10" s="2"/>
    </row>
    <row r="11" spans="1:15" ht="12.75">
      <c r="A11" s="1" t="s">
        <v>70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 ht="12.75">
      <c r="A13" s="1" t="s">
        <v>58</v>
      </c>
      <c r="L13" s="1" t="s">
        <v>61</v>
      </c>
      <c r="M13" s="1" t="s">
        <v>62</v>
      </c>
      <c r="N13" s="2" t="s">
        <v>63</v>
      </c>
      <c r="P13" s="1" t="s">
        <v>64</v>
      </c>
    </row>
    <row r="14" spans="1:16" ht="12.75">
      <c r="A14" s="1" t="s">
        <v>22</v>
      </c>
      <c r="B14" s="1">
        <v>26.147893444931995</v>
      </c>
      <c r="C14" s="1">
        <v>26.546925618584595</v>
      </c>
      <c r="D14" s="1">
        <v>26.188420419871996</v>
      </c>
      <c r="E14" s="1">
        <v>26.223078155456676</v>
      </c>
      <c r="F14" s="1">
        <v>26.208868915692403</v>
      </c>
      <c r="G14" s="1">
        <v>26.02943159892077</v>
      </c>
      <c r="H14" s="1">
        <v>26.043993790683636</v>
      </c>
      <c r="I14" s="1">
        <v>26.195541127035074</v>
      </c>
      <c r="J14" s="1">
        <v>26.39660771185844</v>
      </c>
      <c r="L14" s="2">
        <f>AVERAGE(B14:J14)</f>
        <v>26.2200845314484</v>
      </c>
      <c r="M14" s="2">
        <f>STDEV(B14:J14)</f>
        <v>0.16290078214282075</v>
      </c>
      <c r="N14" s="4">
        <f>36-N15</f>
        <v>26.17</v>
      </c>
      <c r="O14" s="1">
        <v>4</v>
      </c>
      <c r="P14" s="2">
        <f>N14*O14</f>
        <v>104.68</v>
      </c>
    </row>
    <row r="15" spans="1:16" ht="12.75">
      <c r="A15" s="1" t="s">
        <v>24</v>
      </c>
      <c r="B15" s="1">
        <v>9.861263983320372</v>
      </c>
      <c r="C15" s="1">
        <v>9.476967505151453</v>
      </c>
      <c r="D15" s="1">
        <v>9.953933946637529</v>
      </c>
      <c r="E15" s="1">
        <v>9.808381276533112</v>
      </c>
      <c r="F15" s="1">
        <v>9.773276405162738</v>
      </c>
      <c r="G15" s="1">
        <v>9.957661229714919</v>
      </c>
      <c r="H15" s="1">
        <v>9.910596624939593</v>
      </c>
      <c r="I15" s="1">
        <v>9.949129280192695</v>
      </c>
      <c r="J15" s="1">
        <v>9.704385713194526</v>
      </c>
      <c r="K15" s="1" t="s">
        <v>57</v>
      </c>
      <c r="L15" s="2">
        <f>AVERAGE(B15:J15)</f>
        <v>9.821732884982994</v>
      </c>
      <c r="M15" s="2">
        <f>STDEV(B15:J15)</f>
        <v>0.15684497556233878</v>
      </c>
      <c r="N15" s="4">
        <v>9.83</v>
      </c>
      <c r="O15" s="1">
        <v>3</v>
      </c>
      <c r="P15" s="2">
        <f>N15*O15</f>
        <v>29.490000000000002</v>
      </c>
    </row>
    <row r="16" spans="1:16" ht="12.75">
      <c r="A16" s="1" t="s">
        <v>25</v>
      </c>
      <c r="B16" s="1">
        <v>4.200913868602975</v>
      </c>
      <c r="C16" s="1">
        <v>3.9921100102176377</v>
      </c>
      <c r="D16" s="1">
        <v>3.923342073931358</v>
      </c>
      <c r="E16" s="1">
        <v>4.153221919278277</v>
      </c>
      <c r="F16" s="1">
        <v>4.17114459040168</v>
      </c>
      <c r="G16" s="1">
        <v>4.24326358102723</v>
      </c>
      <c r="H16" s="1">
        <v>4.20800604410525</v>
      </c>
      <c r="I16" s="1">
        <v>3.80755848844926</v>
      </c>
      <c r="J16" s="1">
        <v>3.8920702884958587</v>
      </c>
      <c r="L16" s="2">
        <f>AVERAGE(B16:J16)</f>
        <v>4.06573676272328</v>
      </c>
      <c r="M16" s="2">
        <f>STDEV(B16:J16)</f>
        <v>0.162521861609367</v>
      </c>
      <c r="N16" s="4">
        <v>4.15</v>
      </c>
      <c r="O16" s="1">
        <v>2</v>
      </c>
      <c r="P16" s="2">
        <f>N16*O16</f>
        <v>8.3</v>
      </c>
    </row>
    <row r="17" spans="1:16" ht="12.75">
      <c r="A17" s="1" t="s">
        <v>20</v>
      </c>
      <c r="B17" s="1">
        <v>1.404683950022304</v>
      </c>
      <c r="C17" s="1">
        <v>1.3729238679375686</v>
      </c>
      <c r="D17" s="1">
        <v>1.4960706626808256</v>
      </c>
      <c r="E17" s="1">
        <v>1.3582260413079674</v>
      </c>
      <c r="F17" s="1">
        <v>1.4777893955380523</v>
      </c>
      <c r="G17" s="1">
        <v>1.5048681010559222</v>
      </c>
      <c r="H17" s="1">
        <v>1.639651507414175</v>
      </c>
      <c r="I17" s="1">
        <v>1.7248227136932368</v>
      </c>
      <c r="J17" s="1">
        <v>1.4727878560693388</v>
      </c>
      <c r="L17" s="2">
        <f>AVERAGE(B17:J17)</f>
        <v>1.494647121746599</v>
      </c>
      <c r="M17" s="2">
        <f>STDEV(B17:J17)</f>
        <v>0.120621419262456</v>
      </c>
      <c r="N17" s="4">
        <v>1.5</v>
      </c>
      <c r="O17" s="1">
        <v>1</v>
      </c>
      <c r="P17" s="2">
        <f>N17*O17</f>
        <v>1.5</v>
      </c>
    </row>
    <row r="18" spans="1:16" ht="12.75">
      <c r="A18" s="1" t="s">
        <v>21</v>
      </c>
      <c r="B18" s="1">
        <v>0.018122583082637783</v>
      </c>
      <c r="C18" s="1">
        <v>0.024251121834431483</v>
      </c>
      <c r="D18" s="1">
        <v>0.04176167005588653</v>
      </c>
      <c r="E18" s="1">
        <v>0.017873668709448357</v>
      </c>
      <c r="F18" s="1">
        <v>0.024616545400764585</v>
      </c>
      <c r="G18" s="1">
        <v>0.0178946520617712</v>
      </c>
      <c r="H18" s="1">
        <v>0.03657136682198412</v>
      </c>
      <c r="I18" s="1">
        <v>0.030507960689875727</v>
      </c>
      <c r="J18" s="1">
        <v>0.043483579921618117</v>
      </c>
      <c r="L18" s="2">
        <f>AVERAGE(B18:J18)</f>
        <v>0.028342572064268656</v>
      </c>
      <c r="M18" s="2">
        <f>STDEV(B18:J18)</f>
        <v>0.010219788801668456</v>
      </c>
      <c r="N18" s="4">
        <v>0.03</v>
      </c>
      <c r="O18" s="1">
        <v>1</v>
      </c>
      <c r="P18" s="2">
        <f>N18*O18</f>
        <v>0.03</v>
      </c>
    </row>
    <row r="19" spans="1:16" ht="12.75">
      <c r="A19" s="1" t="s">
        <v>19</v>
      </c>
      <c r="B19" s="1">
        <f>SUM(B14:B18)</f>
        <v>41.63287782996028</v>
      </c>
      <c r="C19" s="1">
        <f aca="true" t="shared" si="2" ref="C19:J19">SUM(C14:C18)</f>
        <v>41.41317812372568</v>
      </c>
      <c r="D19" s="1">
        <f t="shared" si="2"/>
        <v>41.603528773177594</v>
      </c>
      <c r="E19" s="1">
        <f t="shared" si="2"/>
        <v>41.56078106128548</v>
      </c>
      <c r="F19" s="1">
        <f t="shared" si="2"/>
        <v>41.65569585219564</v>
      </c>
      <c r="G19" s="1">
        <f t="shared" si="2"/>
        <v>41.75311916278061</v>
      </c>
      <c r="H19" s="1">
        <f t="shared" si="2"/>
        <v>41.83881933396463</v>
      </c>
      <c r="I19" s="1">
        <f t="shared" si="2"/>
        <v>41.70755957006014</v>
      </c>
      <c r="J19" s="1">
        <f t="shared" si="2"/>
        <v>41.50933514953978</v>
      </c>
      <c r="L19" s="2">
        <f>AVERAGE(B19:J19)</f>
        <v>41.63054387296554</v>
      </c>
      <c r="M19" s="2">
        <f>STDEV(B19:J19)</f>
        <v>0.12869972097270488</v>
      </c>
      <c r="N19" s="2">
        <v>41.68</v>
      </c>
      <c r="P19" s="5">
        <f>SUM(P14:P18)</f>
        <v>144.00000000000003</v>
      </c>
    </row>
    <row r="20" spans="12:16" ht="12.75">
      <c r="L20" s="2"/>
      <c r="M20" s="2"/>
      <c r="P20" s="2"/>
    </row>
    <row r="21" spans="1:16" ht="12.75">
      <c r="A21" s="1" t="s">
        <v>59</v>
      </c>
      <c r="L21" s="1" t="s">
        <v>61</v>
      </c>
      <c r="M21" s="1" t="s">
        <v>62</v>
      </c>
      <c r="N21" s="2" t="s">
        <v>63</v>
      </c>
      <c r="P21" s="2" t="s">
        <v>64</v>
      </c>
    </row>
    <row r="22" spans="1:16" ht="12.75">
      <c r="A22" s="1" t="s">
        <v>22</v>
      </c>
      <c r="B22" s="1">
        <v>26.33905218984053</v>
      </c>
      <c r="C22" s="1">
        <v>26.469499110664447</v>
      </c>
      <c r="D22" s="1">
        <v>26.84243790859668</v>
      </c>
      <c r="E22" s="1">
        <v>26.969318815552626</v>
      </c>
      <c r="F22" s="1">
        <v>25.636860066132435</v>
      </c>
      <c r="G22" s="1">
        <v>26.804984947087362</v>
      </c>
      <c r="H22" s="1">
        <v>25.93300166766636</v>
      </c>
      <c r="I22" s="1">
        <v>25.91161632372862</v>
      </c>
      <c r="J22" s="1">
        <v>25.34743723694297</v>
      </c>
      <c r="L22" s="2">
        <f aca="true" t="shared" si="3" ref="L22:L27">AVERAGE(B22:J22)</f>
        <v>26.25046758513467</v>
      </c>
      <c r="M22" s="2">
        <f aca="true" t="shared" si="4" ref="M22:M27">STDEV(B22:J22)</f>
        <v>0.574246276070957</v>
      </c>
      <c r="N22" s="4">
        <f>36-N23</f>
        <v>26.17</v>
      </c>
      <c r="O22" s="1">
        <v>4</v>
      </c>
      <c r="P22" s="2">
        <f>N22*O22</f>
        <v>104.68</v>
      </c>
    </row>
    <row r="23" spans="1:16" ht="12.75">
      <c r="A23" s="1" t="s">
        <v>24</v>
      </c>
      <c r="B23" s="1">
        <v>9.933356477128076</v>
      </c>
      <c r="C23" s="1">
        <v>9.449327072879216</v>
      </c>
      <c r="D23" s="1">
        <v>10.202518885260682</v>
      </c>
      <c r="E23" s="1">
        <v>10.087502319260498</v>
      </c>
      <c r="F23" s="1">
        <v>9.559974541166557</v>
      </c>
      <c r="G23" s="1">
        <v>10.254352207282569</v>
      </c>
      <c r="H23" s="1">
        <v>9.86836046989323</v>
      </c>
      <c r="I23" s="1">
        <v>9.841293959660458</v>
      </c>
      <c r="J23" s="1">
        <v>9.31867118962333</v>
      </c>
      <c r="L23" s="2">
        <f t="shared" si="3"/>
        <v>9.835039680239401</v>
      </c>
      <c r="M23" s="2">
        <f t="shared" si="4"/>
        <v>0.3310000742929653</v>
      </c>
      <c r="N23" s="4">
        <v>9.83</v>
      </c>
      <c r="O23" s="1">
        <v>3</v>
      </c>
      <c r="P23" s="2">
        <f>N23*O23</f>
        <v>29.490000000000002</v>
      </c>
    </row>
    <row r="24" spans="1:16" ht="12.75">
      <c r="A24" s="1" t="s">
        <v>25</v>
      </c>
      <c r="B24" s="1">
        <v>4.231625383635046</v>
      </c>
      <c r="C24" s="1">
        <v>3.980466660559558</v>
      </c>
      <c r="D24" s="1">
        <v>4.021321802737507</v>
      </c>
      <c r="E24" s="1">
        <v>4.2714118223931505</v>
      </c>
      <c r="F24" s="1">
        <v>4.080109314282787</v>
      </c>
      <c r="G24" s="1">
        <v>4.369692668228484</v>
      </c>
      <c r="H24" s="1">
        <v>4.190072714514615</v>
      </c>
      <c r="I24" s="1">
        <v>3.7662896217490767</v>
      </c>
      <c r="J24" s="1">
        <v>3.7373744549417944</v>
      </c>
      <c r="L24" s="2">
        <f t="shared" si="3"/>
        <v>4.072040493671334</v>
      </c>
      <c r="M24" s="2">
        <f t="shared" si="4"/>
        <v>0.2191611557575521</v>
      </c>
      <c r="N24" s="4">
        <v>4.15</v>
      </c>
      <c r="O24" s="1">
        <v>2</v>
      </c>
      <c r="P24" s="2">
        <f>N24*O24</f>
        <v>8.3</v>
      </c>
    </row>
    <row r="25" spans="1:16" ht="12.75">
      <c r="A25" s="1" t="s">
        <v>20</v>
      </c>
      <c r="B25" s="1">
        <v>1.4149531375362017</v>
      </c>
      <c r="C25" s="1">
        <v>1.3689196113896762</v>
      </c>
      <c r="D25" s="1">
        <v>1.5334328388668594</v>
      </c>
      <c r="E25" s="1">
        <v>1.3968776249098818</v>
      </c>
      <c r="F25" s="1">
        <v>1.4455366258839022</v>
      </c>
      <c r="G25" s="1">
        <v>1.5497060180840994</v>
      </c>
      <c r="H25" s="1">
        <v>1.632663777218913</v>
      </c>
      <c r="I25" s="1">
        <v>1.7061279309686133</v>
      </c>
      <c r="J25" s="1">
        <v>1.4142498215131851</v>
      </c>
      <c r="L25" s="2">
        <f t="shared" si="3"/>
        <v>1.4958297095968147</v>
      </c>
      <c r="M25" s="2">
        <f t="shared" si="4"/>
        <v>0.11666669208126344</v>
      </c>
      <c r="N25" s="4">
        <v>1.5</v>
      </c>
      <c r="O25" s="1">
        <v>1</v>
      </c>
      <c r="P25" s="2">
        <f>N25*O25</f>
        <v>1.5</v>
      </c>
    </row>
    <row r="26" spans="1:16" ht="12.75">
      <c r="A26" s="1" t="s">
        <v>21</v>
      </c>
      <c r="B26" s="1">
        <v>0.018255071393555585</v>
      </c>
      <c r="C26" s="1">
        <v>0.02418039124574623</v>
      </c>
      <c r="D26" s="1">
        <v>0.04280460667203213</v>
      </c>
      <c r="E26" s="1">
        <v>0.018382306873778412</v>
      </c>
      <c r="F26" s="1">
        <v>0.024079289029261992</v>
      </c>
      <c r="G26" s="1">
        <v>0.018427827642960543</v>
      </c>
      <c r="H26" s="1">
        <v>0.03641551001761537</v>
      </c>
      <c r="I26" s="1">
        <v>0.030177294997720414</v>
      </c>
      <c r="J26" s="1">
        <v>0.041755263590391445</v>
      </c>
      <c r="L26" s="2">
        <f t="shared" si="3"/>
        <v>0.0282752846070069</v>
      </c>
      <c r="M26" s="2">
        <f t="shared" si="4"/>
        <v>0.00995185012186236</v>
      </c>
      <c r="N26" s="4">
        <v>0.03</v>
      </c>
      <c r="O26" s="1">
        <v>1</v>
      </c>
      <c r="P26" s="2">
        <f>N26*O26</f>
        <v>0.03</v>
      </c>
    </row>
    <row r="27" spans="1:19" ht="12.75">
      <c r="A27" s="1" t="s">
        <v>56</v>
      </c>
      <c r="B27" s="1">
        <v>54.94726283305381</v>
      </c>
      <c r="C27" s="1">
        <v>56.41998901495002</v>
      </c>
      <c r="D27" s="1">
        <v>52.40381065881734</v>
      </c>
      <c r="E27" s="1">
        <v>51.90213420343803</v>
      </c>
      <c r="F27" s="1">
        <v>59.14280156849184</v>
      </c>
      <c r="G27" s="1">
        <v>51.7094844076188</v>
      </c>
      <c r="H27" s="1">
        <v>56.613687203389084</v>
      </c>
      <c r="I27" s="1">
        <v>57.56076835663968</v>
      </c>
      <c r="J27" s="1">
        <v>61.72348348837095</v>
      </c>
      <c r="L27" s="2">
        <f t="shared" si="3"/>
        <v>55.82482463719662</v>
      </c>
      <c r="M27" s="2">
        <f t="shared" si="4"/>
        <v>3.4385707304368958</v>
      </c>
      <c r="N27" s="4">
        <v>55.82</v>
      </c>
      <c r="P27" s="5">
        <f>SUM(P22:P26)</f>
        <v>144.00000000000003</v>
      </c>
      <c r="R27" s="1" t="s">
        <v>60</v>
      </c>
      <c r="S27" s="6">
        <f>N27/2</f>
        <v>27.91</v>
      </c>
    </row>
    <row r="28" spans="2:25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2" ht="20.25">
      <c r="B29" s="2"/>
      <c r="C29" s="2"/>
      <c r="D29" s="2"/>
      <c r="E29" s="2" t="s">
        <v>66</v>
      </c>
      <c r="F29" s="2"/>
      <c r="G29" s="3" t="s">
        <v>65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5:17" ht="20.25">
      <c r="E30" s="1" t="s">
        <v>67</v>
      </c>
      <c r="G30" s="3" t="s">
        <v>68</v>
      </c>
      <c r="H30" s="2"/>
      <c r="I30" s="2"/>
      <c r="J30" s="2"/>
      <c r="Q30" s="1" t="s">
        <v>71</v>
      </c>
    </row>
    <row r="31" spans="9:12" ht="18.75">
      <c r="I31" s="3"/>
      <c r="J31" s="2"/>
      <c r="K31" s="2"/>
      <c r="L31" s="2"/>
    </row>
    <row r="32" spans="9:12" ht="18.75">
      <c r="I32" s="3"/>
      <c r="J32" s="2"/>
      <c r="K32" s="2"/>
      <c r="L32" s="2"/>
    </row>
    <row r="33" spans="1:14" ht="12.75">
      <c r="A33" s="1" t="s">
        <v>31</v>
      </c>
      <c r="B33" s="1" t="s">
        <v>32</v>
      </c>
      <c r="C33" s="1" t="s">
        <v>33</v>
      </c>
      <c r="D33" s="1" t="s">
        <v>34</v>
      </c>
      <c r="E33" s="1" t="s">
        <v>35</v>
      </c>
      <c r="F33" s="1" t="s">
        <v>36</v>
      </c>
      <c r="G33" s="1" t="s">
        <v>37</v>
      </c>
      <c r="H33" s="1" t="s">
        <v>38</v>
      </c>
      <c r="L33" s="2"/>
      <c r="M33" s="2"/>
      <c r="N33" s="2"/>
    </row>
    <row r="34" spans="1:14" ht="12.75">
      <c r="A34" s="1" t="s">
        <v>39</v>
      </c>
      <c r="B34" s="1" t="s">
        <v>20</v>
      </c>
      <c r="C34" s="1" t="s">
        <v>40</v>
      </c>
      <c r="D34" s="1">
        <v>20</v>
      </c>
      <c r="E34" s="1">
        <v>0</v>
      </c>
      <c r="F34" s="1">
        <v>600</v>
      </c>
      <c r="G34" s="1">
        <v>-600</v>
      </c>
      <c r="H34" s="1" t="s">
        <v>41</v>
      </c>
      <c r="L34" s="2"/>
      <c r="M34" s="2"/>
      <c r="N34" s="2"/>
    </row>
    <row r="35" spans="1:14" ht="12.75">
      <c r="A35" s="1" t="s">
        <v>39</v>
      </c>
      <c r="B35" s="1" t="s">
        <v>22</v>
      </c>
      <c r="C35" s="1" t="s">
        <v>40</v>
      </c>
      <c r="D35" s="1">
        <v>20</v>
      </c>
      <c r="E35" s="1">
        <v>10</v>
      </c>
      <c r="F35" s="1">
        <v>600</v>
      </c>
      <c r="G35" s="1">
        <v>-600</v>
      </c>
      <c r="H35" s="1" t="s">
        <v>42</v>
      </c>
      <c r="L35" s="2"/>
      <c r="M35" s="2"/>
      <c r="N35" s="2"/>
    </row>
    <row r="36" spans="1:14" ht="12.75">
      <c r="A36" s="1" t="s">
        <v>39</v>
      </c>
      <c r="B36" s="1" t="s">
        <v>13</v>
      </c>
      <c r="C36" s="1" t="s">
        <v>40</v>
      </c>
      <c r="D36" s="1">
        <v>20</v>
      </c>
      <c r="E36" s="1">
        <v>0</v>
      </c>
      <c r="F36" s="1">
        <v>600</v>
      </c>
      <c r="G36" s="1">
        <v>-700</v>
      </c>
      <c r="H36" s="1" t="s">
        <v>43</v>
      </c>
      <c r="L36" s="2"/>
      <c r="M36" s="2"/>
      <c r="N36" s="2"/>
    </row>
    <row r="37" spans="1:14" ht="12.75">
      <c r="A37" s="1" t="s">
        <v>39</v>
      </c>
      <c r="B37" s="1" t="s">
        <v>23</v>
      </c>
      <c r="C37" s="1" t="s">
        <v>40</v>
      </c>
      <c r="D37" s="1">
        <v>20</v>
      </c>
      <c r="E37" s="1">
        <v>10</v>
      </c>
      <c r="F37" s="1">
        <v>600</v>
      </c>
      <c r="G37" s="1">
        <v>-600</v>
      </c>
      <c r="H37" s="1" t="s">
        <v>42</v>
      </c>
      <c r="L37" s="2"/>
      <c r="M37" s="2"/>
      <c r="N37" s="2"/>
    </row>
    <row r="38" spans="1:14" ht="12.75">
      <c r="A38" s="1" t="s">
        <v>39</v>
      </c>
      <c r="B38" s="1" t="s">
        <v>24</v>
      </c>
      <c r="C38" s="1" t="s">
        <v>40</v>
      </c>
      <c r="D38" s="1">
        <v>20</v>
      </c>
      <c r="E38" s="1">
        <v>10</v>
      </c>
      <c r="F38" s="1">
        <v>600</v>
      </c>
      <c r="G38" s="1">
        <v>-600</v>
      </c>
      <c r="H38" s="1" t="s">
        <v>44</v>
      </c>
      <c r="L38" s="2"/>
      <c r="M38" s="2"/>
      <c r="N38" s="2"/>
    </row>
    <row r="39" spans="1:14" ht="12.75">
      <c r="A39" s="1" t="s">
        <v>45</v>
      </c>
      <c r="B39" s="1" t="s">
        <v>21</v>
      </c>
      <c r="C39" s="1" t="s">
        <v>40</v>
      </c>
      <c r="D39" s="1">
        <v>20</v>
      </c>
      <c r="E39" s="1">
        <v>10</v>
      </c>
      <c r="F39" s="1">
        <v>600</v>
      </c>
      <c r="G39" s="1">
        <v>-600</v>
      </c>
      <c r="H39" s="1" t="s">
        <v>46</v>
      </c>
      <c r="L39" s="2"/>
      <c r="M39" s="2"/>
      <c r="N39" s="2"/>
    </row>
    <row r="40" spans="1:14" ht="12.75">
      <c r="A40" s="1" t="s">
        <v>45</v>
      </c>
      <c r="B40" s="1" t="s">
        <v>25</v>
      </c>
      <c r="C40" s="1" t="s">
        <v>40</v>
      </c>
      <c r="D40" s="1">
        <v>20</v>
      </c>
      <c r="E40" s="1">
        <v>10</v>
      </c>
      <c r="F40" s="1">
        <v>600</v>
      </c>
      <c r="G40" s="1">
        <v>-600</v>
      </c>
      <c r="H40" s="1" t="s">
        <v>47</v>
      </c>
      <c r="L40" s="2"/>
      <c r="M40" s="2"/>
      <c r="N40" s="2"/>
    </row>
    <row r="41" spans="1:14" ht="12.75">
      <c r="A41" s="1" t="s">
        <v>45</v>
      </c>
      <c r="B41" s="1" t="s">
        <v>18</v>
      </c>
      <c r="C41" s="1" t="s">
        <v>40</v>
      </c>
      <c r="D41" s="1">
        <v>20</v>
      </c>
      <c r="E41" s="1">
        <v>10</v>
      </c>
      <c r="F41" s="1">
        <v>600</v>
      </c>
      <c r="G41" s="1">
        <v>-600</v>
      </c>
      <c r="H41" s="1" t="s">
        <v>48</v>
      </c>
      <c r="L41" s="2"/>
      <c r="M41" s="2"/>
      <c r="N41" s="2"/>
    </row>
    <row r="42" spans="1:14" ht="12.75">
      <c r="A42" s="1" t="s">
        <v>45</v>
      </c>
      <c r="B42" s="1" t="s">
        <v>26</v>
      </c>
      <c r="C42" s="1" t="s">
        <v>40</v>
      </c>
      <c r="D42" s="1">
        <v>20</v>
      </c>
      <c r="E42" s="1">
        <v>10</v>
      </c>
      <c r="F42" s="1">
        <v>600</v>
      </c>
      <c r="G42" s="1">
        <v>-600</v>
      </c>
      <c r="H42" s="1" t="s">
        <v>49</v>
      </c>
      <c r="L42" s="2"/>
      <c r="M42" s="2"/>
      <c r="N42" s="2"/>
    </row>
    <row r="43" spans="1:14" ht="12.75">
      <c r="A43" s="1" t="s">
        <v>45</v>
      </c>
      <c r="B43" s="1" t="s">
        <v>27</v>
      </c>
      <c r="C43" s="1" t="s">
        <v>50</v>
      </c>
      <c r="D43" s="1">
        <v>20</v>
      </c>
      <c r="E43" s="1">
        <v>10</v>
      </c>
      <c r="F43" s="1">
        <v>600</v>
      </c>
      <c r="G43" s="1">
        <v>-600</v>
      </c>
      <c r="H43" s="1" t="s">
        <v>51</v>
      </c>
      <c r="L43" s="2"/>
      <c r="M43" s="2"/>
      <c r="N43" s="2"/>
    </row>
    <row r="44" spans="1:14" ht="12.75">
      <c r="A44" s="1" t="s">
        <v>52</v>
      </c>
      <c r="B44" s="1" t="s">
        <v>28</v>
      </c>
      <c r="C44" s="1" t="s">
        <v>40</v>
      </c>
      <c r="D44" s="1">
        <v>20</v>
      </c>
      <c r="E44" s="1">
        <v>10</v>
      </c>
      <c r="F44" s="1">
        <v>500</v>
      </c>
      <c r="G44" s="1">
        <v>-250</v>
      </c>
      <c r="H44" s="1" t="s">
        <v>53</v>
      </c>
      <c r="L44" s="2"/>
      <c r="M44" s="2"/>
      <c r="N44" s="2"/>
    </row>
    <row r="45" spans="1:14" ht="12.75">
      <c r="A45" s="1" t="s">
        <v>52</v>
      </c>
      <c r="B45" s="1" t="s">
        <v>29</v>
      </c>
      <c r="C45" s="1" t="s">
        <v>40</v>
      </c>
      <c r="D45" s="1">
        <v>20</v>
      </c>
      <c r="E45" s="1">
        <v>10</v>
      </c>
      <c r="F45" s="1">
        <v>500</v>
      </c>
      <c r="G45" s="1">
        <v>-500</v>
      </c>
      <c r="H45" s="1" t="s">
        <v>54</v>
      </c>
      <c r="L45" s="2"/>
      <c r="M45" s="2"/>
      <c r="N45" s="2"/>
    </row>
    <row r="46" spans="1:14" ht="12.75">
      <c r="A46" s="1" t="s">
        <v>52</v>
      </c>
      <c r="B46" s="1" t="s">
        <v>30</v>
      </c>
      <c r="C46" s="1" t="s">
        <v>40</v>
      </c>
      <c r="D46" s="1">
        <v>20</v>
      </c>
      <c r="E46" s="1">
        <v>10</v>
      </c>
      <c r="F46" s="1">
        <v>500</v>
      </c>
      <c r="G46" s="1">
        <v>-500</v>
      </c>
      <c r="H46" s="1" t="s">
        <v>55</v>
      </c>
      <c r="L46" s="2"/>
      <c r="M46" s="2"/>
      <c r="N46" s="2"/>
    </row>
    <row r="47" spans="12:14" ht="12.75">
      <c r="L47" s="2"/>
      <c r="M47" s="2"/>
      <c r="N47" s="2"/>
    </row>
    <row r="48" spans="1:10" ht="12.75">
      <c r="A48" s="1" t="s">
        <v>57</v>
      </c>
      <c r="B48" s="1" t="s">
        <v>57</v>
      </c>
      <c r="C48" s="1" t="s">
        <v>57</v>
      </c>
      <c r="D48" s="1" t="s">
        <v>57</v>
      </c>
      <c r="E48" s="1" t="s">
        <v>57</v>
      </c>
      <c r="F48" s="1" t="s">
        <v>57</v>
      </c>
      <c r="G48" s="1" t="s">
        <v>57</v>
      </c>
      <c r="H48" s="1" t="s">
        <v>57</v>
      </c>
      <c r="I48" s="1" t="s">
        <v>57</v>
      </c>
      <c r="J48" s="1" t="s">
        <v>57</v>
      </c>
    </row>
    <row r="49" spans="1:10" ht="12.75">
      <c r="A49" s="1" t="s">
        <v>57</v>
      </c>
      <c r="B49" s="1" t="s">
        <v>57</v>
      </c>
      <c r="C49" s="1" t="s">
        <v>57</v>
      </c>
      <c r="D49" s="1" t="s">
        <v>57</v>
      </c>
      <c r="E49" s="1" t="s">
        <v>57</v>
      </c>
      <c r="F49" s="1" t="s">
        <v>57</v>
      </c>
      <c r="G49" s="1" t="s">
        <v>57</v>
      </c>
      <c r="H49" s="1" t="s">
        <v>57</v>
      </c>
      <c r="I49" s="1" t="s">
        <v>57</v>
      </c>
      <c r="J49" s="1" t="s">
        <v>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2006-11-29T02:19:39Z</dcterms:created>
  <dcterms:modified xsi:type="dcterms:W3CDTF">2008-04-10T19:09:22Z</dcterms:modified>
  <cp:category/>
  <cp:version/>
  <cp:contentType/>
  <cp:contentStatus/>
</cp:coreProperties>
</file>