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648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<sst xmlns="http://schemas.openxmlformats.org/spreadsheetml/2006/main" count="116" uniqueCount="84">
  <si>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</si>
  <si>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</si>
  <si>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</si>
  <si>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</si>
  <si>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</si>
  <si>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</si>
  <si>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</si>
  <si>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</si>
  <si>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</si>
  <si>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</si>
  <si>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</si>
  <si>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</si>
  <si>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</si>
  <si>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</si>
  <si>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</si>
  <si>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</si>
  <si>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</si>
  <si>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</si>
  <si>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Na2O</t>
  </si>
  <si>
    <t>SiO2</t>
  </si>
  <si>
    <t>MgO</t>
  </si>
  <si>
    <t>CaO</t>
  </si>
  <si>
    <t>MnO</t>
  </si>
  <si>
    <t>Fe2O3</t>
  </si>
  <si>
    <t>TiO2</t>
  </si>
  <si>
    <t>SrO</t>
  </si>
  <si>
    <t>ZnO</t>
  </si>
  <si>
    <t>BaO</t>
  </si>
  <si>
    <t>Totals</t>
  </si>
  <si>
    <t>Na</t>
  </si>
  <si>
    <t>Si</t>
  </si>
  <si>
    <t>Mg</t>
  </si>
  <si>
    <t>Ca</t>
  </si>
  <si>
    <t>Mn</t>
  </si>
  <si>
    <t>Fe</t>
  </si>
  <si>
    <t>Ti</t>
  </si>
  <si>
    <t>Sr</t>
  </si>
  <si>
    <t>Zn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</si>
  <si>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</si>
  <si>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</si>
  <si>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</si>
  <si>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</si>
  <si>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</si>
  <si>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</si>
  <si>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</si>
  <si>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</si>
  <si>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</si>
  <si>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</si>
  <si>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</si>
  <si>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</si>
  <si>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</si>
  <si>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PET</t>
  </si>
  <si>
    <t>rhod-791</t>
  </si>
  <si>
    <t>rutile1</t>
  </si>
  <si>
    <t>La</t>
  </si>
  <si>
    <t>SrTiO3</t>
  </si>
  <si>
    <t>barite2</t>
  </si>
  <si>
    <t>LIF</t>
  </si>
  <si>
    <t>fayalite</t>
  </si>
  <si>
    <t>willemit2</t>
  </si>
  <si>
    <t>ideal</t>
  </si>
  <si>
    <t>measured</t>
  </si>
  <si>
    <t>average</t>
  </si>
  <si>
    <t>stdev</t>
  </si>
  <si>
    <t>in formula</t>
  </si>
  <si>
    <t>(+) charges</t>
  </si>
  <si>
    <t>Cation numbers normalized to 16 cations</t>
  </si>
  <si>
    <r>
      <t>(Na,Fe)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Ba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Sr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(O,OH)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</si>
  <si>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Fe2</t>
  </si>
  <si>
    <t>O</t>
  </si>
  <si>
    <t>O in group (O,OH)</t>
  </si>
  <si>
    <t>OH in group (O,OH)</t>
  </si>
  <si>
    <t>15 kV, 10 nA, 10 microns beam size</t>
  </si>
  <si>
    <t>(-) charges</t>
  </si>
  <si>
    <t xml:space="preserve">strontiojoaquinite R060331 </t>
  </si>
  <si>
    <t>H**</t>
  </si>
  <si>
    <t>H2O*</t>
  </si>
  <si>
    <t>* = estimated by difference</t>
  </si>
  <si>
    <t>** = after normalization by reiteration (up to 28.5 O) in order to fit the previous results</t>
  </si>
  <si>
    <t>OH</t>
  </si>
  <si>
    <t>H2O</t>
  </si>
  <si>
    <r>
      <t>(Na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0.69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Ba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(Sr</t>
    </r>
    <r>
      <rPr>
        <vertAlign val="subscript"/>
        <sz val="14"/>
        <rFont val="Times New Roman"/>
        <family val="1"/>
      </rPr>
      <t>1.89</t>
    </r>
    <r>
      <rPr>
        <sz val="14"/>
        <rFont val="Times New Roman"/>
        <family val="1"/>
      </rPr>
      <t>Ba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24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·1.50H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</si>
  <si>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Anions</t>
  </si>
  <si>
    <r>
      <t>OH estimated by charge balance;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by difference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</si>
</sst>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b/>
      <sz val="12"/>
      <name val="Times New Roman"/>
      <family val="1"/>
    </font>
    <font>
      <vertAlign val="subscript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workbookViewId="0" topLeftCell="A19">
      <selection activeCell="C45" sqref="C45"/>
    </sheetView>
  </sheetViews>
  <sheetFormatPr defaultColWidth="9.00390625" defaultRowHeight="13.5"/>
  <cols>
    <col min="1" max="14" width="5.25390625" style="1" customWidth="1"/>
    <col min="15" max="15" width="5.875" style="1" customWidth="1"/>
    <col min="16" max="16384" width="5.25390625" style="1" customWidth="1"/>
  </cols>
  <sheetData>
    <row r="1" spans="2:5" ht="15.75">
      <c r="B1" s="5" t="s">
        <v>74</v>
      </c>
      <c r="C1" s="5"/>
      <c r="D1" s="5"/>
      <c r="E1" s="5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62</v>
      </c>
      <c r="P3" s="1" t="s">
        <v>63</v>
      </c>
    </row>
    <row r="4" spans="1:30" ht="12.75">
      <c r="A4" s="1" t="s">
        <v>19</v>
      </c>
      <c r="B4" s="2">
        <v>36.66</v>
      </c>
      <c r="C4" s="2">
        <v>36.71</v>
      </c>
      <c r="D4" s="2">
        <v>36.61</v>
      </c>
      <c r="E4" s="2">
        <v>37.04</v>
      </c>
      <c r="F4" s="2">
        <v>37.42</v>
      </c>
      <c r="G4" s="2">
        <v>36.29</v>
      </c>
      <c r="H4" s="2">
        <v>36.24</v>
      </c>
      <c r="I4" s="2">
        <v>36.13</v>
      </c>
      <c r="J4" s="2">
        <v>36.31</v>
      </c>
      <c r="K4" s="2">
        <v>36.6</v>
      </c>
      <c r="L4" s="2">
        <v>36.46</v>
      </c>
      <c r="M4" s="2">
        <v>37.09</v>
      </c>
      <c r="N4" s="2"/>
      <c r="O4" s="2">
        <f>AVERAGE(B4:M4)</f>
        <v>36.629999999999995</v>
      </c>
      <c r="P4" s="2">
        <f>STDEV(B4:M4)</f>
        <v>0.3886339712850296</v>
      </c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 t="s">
        <v>27</v>
      </c>
      <c r="B5" s="2">
        <v>24.4</v>
      </c>
      <c r="C5" s="2">
        <v>24.3</v>
      </c>
      <c r="D5" s="2">
        <v>24.63</v>
      </c>
      <c r="E5" s="2">
        <v>24.75</v>
      </c>
      <c r="F5" s="2">
        <v>24.85</v>
      </c>
      <c r="G5" s="2">
        <v>24.78</v>
      </c>
      <c r="H5" s="2">
        <v>24.66</v>
      </c>
      <c r="I5" s="2">
        <v>24.28</v>
      </c>
      <c r="J5" s="2">
        <v>23.82</v>
      </c>
      <c r="K5" s="2">
        <v>24.12</v>
      </c>
      <c r="L5" s="2">
        <v>23.98</v>
      </c>
      <c r="M5" s="2">
        <v>24.2</v>
      </c>
      <c r="N5" s="2"/>
      <c r="O5" s="2">
        <f aca="true" t="shared" si="0" ref="O5:O14">AVERAGE(B5:M5)</f>
        <v>24.397499999999997</v>
      </c>
      <c r="P5" s="2">
        <f aca="true" t="shared" si="1" ref="P5:P14">STDEV(B5:M5)</f>
        <v>0.3364824728651713</v>
      </c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" t="s">
        <v>25</v>
      </c>
      <c r="B6" s="2">
        <v>15.44</v>
      </c>
      <c r="C6" s="2">
        <v>15.21</v>
      </c>
      <c r="D6" s="2">
        <v>14.38</v>
      </c>
      <c r="E6" s="2">
        <v>14.83</v>
      </c>
      <c r="F6" s="2">
        <v>14.79</v>
      </c>
      <c r="G6" s="2">
        <v>14.87</v>
      </c>
      <c r="H6" s="2">
        <v>14.87</v>
      </c>
      <c r="I6" s="2">
        <v>15.2</v>
      </c>
      <c r="J6" s="2">
        <v>15.12</v>
      </c>
      <c r="K6" s="2">
        <v>15.29</v>
      </c>
      <c r="L6" s="2">
        <v>14.89</v>
      </c>
      <c r="M6" s="2">
        <v>14.62</v>
      </c>
      <c r="N6" s="2"/>
      <c r="O6" s="2">
        <f t="shared" si="0"/>
        <v>14.959166666666667</v>
      </c>
      <c r="P6" s="2">
        <f t="shared" si="1"/>
        <v>0.30209746570913953</v>
      </c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" t="s">
        <v>24</v>
      </c>
      <c r="B7" s="2">
        <v>12.92</v>
      </c>
      <c r="C7" s="2">
        <v>12.78</v>
      </c>
      <c r="D7" s="2">
        <v>12.66</v>
      </c>
      <c r="E7" s="2">
        <v>12.55</v>
      </c>
      <c r="F7" s="2">
        <v>12.57</v>
      </c>
      <c r="G7" s="2">
        <v>12.55</v>
      </c>
      <c r="H7" s="2">
        <v>12.59</v>
      </c>
      <c r="I7" s="2">
        <v>12.23</v>
      </c>
      <c r="J7" s="2">
        <v>12.35</v>
      </c>
      <c r="K7" s="2">
        <v>12.26</v>
      </c>
      <c r="L7" s="2">
        <v>12.24</v>
      </c>
      <c r="M7" s="2">
        <v>12.2</v>
      </c>
      <c r="N7" s="2"/>
      <c r="O7" s="2">
        <f t="shared" si="0"/>
        <v>12.491666666666667</v>
      </c>
      <c r="P7" s="2">
        <f t="shared" si="1"/>
        <v>0.2351337465952043</v>
      </c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1" t="s">
        <v>23</v>
      </c>
      <c r="B8" s="2">
        <v>3.31</v>
      </c>
      <c r="C8" s="2">
        <v>3.25</v>
      </c>
      <c r="D8" s="2">
        <v>3.52</v>
      </c>
      <c r="E8" s="2">
        <v>3.78</v>
      </c>
      <c r="F8" s="2">
        <v>3.93</v>
      </c>
      <c r="G8" s="2">
        <v>4.08</v>
      </c>
      <c r="H8" s="2">
        <v>4.4</v>
      </c>
      <c r="I8" s="2">
        <v>4.73</v>
      </c>
      <c r="J8" s="2">
        <v>4.63</v>
      </c>
      <c r="K8" s="2">
        <v>4.68</v>
      </c>
      <c r="L8" s="2">
        <v>4.93</v>
      </c>
      <c r="M8" s="2">
        <v>4.78</v>
      </c>
      <c r="N8" s="2"/>
      <c r="O8" s="2">
        <f t="shared" si="0"/>
        <v>4.168333333333333</v>
      </c>
      <c r="P8" s="2">
        <f t="shared" si="1"/>
        <v>0.6040895980103026</v>
      </c>
      <c r="Q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" t="s">
        <v>18</v>
      </c>
      <c r="B9" s="2">
        <v>2.35</v>
      </c>
      <c r="C9" s="2">
        <v>2.41</v>
      </c>
      <c r="D9" s="2">
        <v>2.32</v>
      </c>
      <c r="E9" s="2">
        <v>2.38</v>
      </c>
      <c r="F9" s="2">
        <v>2.35</v>
      </c>
      <c r="G9" s="2">
        <v>2.31</v>
      </c>
      <c r="H9" s="2">
        <v>2.3</v>
      </c>
      <c r="I9" s="2">
        <v>2.37</v>
      </c>
      <c r="J9" s="2">
        <v>2.31</v>
      </c>
      <c r="K9" s="2">
        <v>2.33</v>
      </c>
      <c r="L9" s="2">
        <v>2.35</v>
      </c>
      <c r="M9" s="2">
        <v>2.28</v>
      </c>
      <c r="N9" s="2"/>
      <c r="O9" s="2">
        <f t="shared" si="0"/>
        <v>2.3383333333333334</v>
      </c>
      <c r="P9" s="2">
        <f t="shared" si="1"/>
        <v>0.0371320330548764</v>
      </c>
      <c r="Q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" t="s">
        <v>26</v>
      </c>
      <c r="B10" s="2">
        <v>1.97</v>
      </c>
      <c r="C10" s="2">
        <v>2.07</v>
      </c>
      <c r="D10" s="2">
        <v>1.82</v>
      </c>
      <c r="E10" s="2">
        <v>1.69</v>
      </c>
      <c r="F10" s="2">
        <v>1.41</v>
      </c>
      <c r="G10" s="2">
        <v>0.97</v>
      </c>
      <c r="H10" s="2">
        <v>1.19</v>
      </c>
      <c r="I10" s="2">
        <v>0.7</v>
      </c>
      <c r="J10" s="2">
        <v>0.46</v>
      </c>
      <c r="K10" s="2">
        <v>0.75</v>
      </c>
      <c r="L10" s="2">
        <v>0.77</v>
      </c>
      <c r="M10" s="2">
        <v>0.51</v>
      </c>
      <c r="N10" s="2"/>
      <c r="O10" s="2">
        <f t="shared" si="0"/>
        <v>1.1925000000000001</v>
      </c>
      <c r="P10" s="2">
        <f t="shared" si="1"/>
        <v>0.5824575677092864</v>
      </c>
      <c r="Q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1" t="s">
        <v>22</v>
      </c>
      <c r="B11" s="2">
        <v>0.37</v>
      </c>
      <c r="C11" s="2">
        <v>0.38</v>
      </c>
      <c r="D11" s="2">
        <v>0.43</v>
      </c>
      <c r="E11" s="2">
        <v>0.41</v>
      </c>
      <c r="F11" s="2">
        <v>0.39</v>
      </c>
      <c r="G11" s="2">
        <v>0.49</v>
      </c>
      <c r="H11" s="2">
        <v>0.33</v>
      </c>
      <c r="I11" s="2">
        <v>0.45</v>
      </c>
      <c r="J11" s="2">
        <v>0.82</v>
      </c>
      <c r="K11" s="2">
        <v>0.55</v>
      </c>
      <c r="L11" s="2">
        <v>0.56</v>
      </c>
      <c r="M11" s="2">
        <v>0.6</v>
      </c>
      <c r="N11" s="2"/>
      <c r="O11" s="2">
        <f t="shared" si="0"/>
        <v>0.48166666666666663</v>
      </c>
      <c r="P11" s="2">
        <f t="shared" si="1"/>
        <v>0.1356354293574129</v>
      </c>
      <c r="Q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1" t="s">
        <v>21</v>
      </c>
      <c r="B12" s="2">
        <v>0.14</v>
      </c>
      <c r="C12" s="2">
        <v>0.13</v>
      </c>
      <c r="D12" s="2">
        <v>0.17</v>
      </c>
      <c r="E12" s="2">
        <v>0.16</v>
      </c>
      <c r="F12" s="2">
        <v>0.15</v>
      </c>
      <c r="G12" s="2">
        <v>0.15</v>
      </c>
      <c r="H12" s="2">
        <v>0.09</v>
      </c>
      <c r="I12" s="2">
        <v>0.07</v>
      </c>
      <c r="J12" s="2">
        <v>0.08</v>
      </c>
      <c r="K12" s="2">
        <v>0.09</v>
      </c>
      <c r="L12" s="2">
        <v>0.08</v>
      </c>
      <c r="M12" s="2">
        <v>0.1</v>
      </c>
      <c r="N12" s="2"/>
      <c r="O12" s="2">
        <f t="shared" si="0"/>
        <v>0.11750000000000003</v>
      </c>
      <c r="P12" s="2">
        <f t="shared" si="1"/>
        <v>0.03596083728421527</v>
      </c>
      <c r="Q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20" ht="12.75">
      <c r="A13" s="1" t="s">
        <v>20</v>
      </c>
      <c r="B13" s="2">
        <v>0</v>
      </c>
      <c r="C13" s="2">
        <v>0.01</v>
      </c>
      <c r="D13" s="2">
        <v>0.01</v>
      </c>
      <c r="E13" s="2">
        <v>0.02</v>
      </c>
      <c r="F13" s="2">
        <v>0</v>
      </c>
      <c r="G13" s="2">
        <v>0</v>
      </c>
      <c r="H13" s="2">
        <v>0.01</v>
      </c>
      <c r="I13" s="2">
        <v>0</v>
      </c>
      <c r="J13" s="2">
        <v>0.04</v>
      </c>
      <c r="K13" s="2">
        <v>0.01</v>
      </c>
      <c r="L13" s="2">
        <v>0.01</v>
      </c>
      <c r="M13" s="2">
        <v>0.02</v>
      </c>
      <c r="N13" s="2"/>
      <c r="O13" s="2">
        <f t="shared" si="0"/>
        <v>0.010833333333333332</v>
      </c>
      <c r="P13" s="2">
        <f t="shared" si="1"/>
        <v>0.011645001528813152</v>
      </c>
      <c r="Q13" s="2"/>
      <c r="R13" s="2"/>
      <c r="S13" s="2"/>
      <c r="T13" s="2"/>
    </row>
    <row r="14" spans="1:20" ht="12.75">
      <c r="A14" s="1" t="s">
        <v>28</v>
      </c>
      <c r="B14" s="2">
        <v>97.71</v>
      </c>
      <c r="C14" s="2">
        <v>97.41</v>
      </c>
      <c r="D14" s="2">
        <v>96.7</v>
      </c>
      <c r="E14" s="2">
        <v>97.77</v>
      </c>
      <c r="F14" s="2">
        <v>98.01</v>
      </c>
      <c r="G14" s="2">
        <v>96.65</v>
      </c>
      <c r="H14" s="2">
        <v>96.83</v>
      </c>
      <c r="I14" s="2">
        <v>96.3</v>
      </c>
      <c r="J14" s="2">
        <v>96.1</v>
      </c>
      <c r="K14" s="2">
        <v>96.83</v>
      </c>
      <c r="L14" s="2">
        <v>96.4</v>
      </c>
      <c r="M14" s="2">
        <v>96.56</v>
      </c>
      <c r="N14" s="2"/>
      <c r="O14" s="2">
        <f t="shared" si="0"/>
        <v>96.93916666666667</v>
      </c>
      <c r="P14" s="2">
        <f t="shared" si="1"/>
        <v>0.6299128126294442</v>
      </c>
      <c r="Q14" s="2"/>
      <c r="R14" s="2"/>
      <c r="S14" s="2"/>
      <c r="T14" s="2"/>
    </row>
    <row r="15" spans="1:20" ht="12.75">
      <c r="A15" s="1" t="s">
        <v>76</v>
      </c>
      <c r="B15" s="2">
        <f>100-SUM(B4:B13)</f>
        <v>2.4399999999999977</v>
      </c>
      <c r="C15" s="2">
        <f aca="true" t="shared" si="2" ref="C15:M15">100-SUM(C4:C13)</f>
        <v>2.750000000000014</v>
      </c>
      <c r="D15" s="2">
        <f t="shared" si="2"/>
        <v>3.450000000000017</v>
      </c>
      <c r="E15" s="2">
        <f t="shared" si="2"/>
        <v>2.390000000000015</v>
      </c>
      <c r="F15" s="2">
        <f t="shared" si="2"/>
        <v>2.1400000000000006</v>
      </c>
      <c r="G15" s="2">
        <f t="shared" si="2"/>
        <v>3.510000000000005</v>
      </c>
      <c r="H15" s="2">
        <f t="shared" si="2"/>
        <v>3.319999999999979</v>
      </c>
      <c r="I15" s="2">
        <f t="shared" si="2"/>
        <v>3.839999999999989</v>
      </c>
      <c r="J15" s="2">
        <f t="shared" si="2"/>
        <v>4.0600000000000165</v>
      </c>
      <c r="K15" s="2">
        <f t="shared" si="2"/>
        <v>3.3200000000000074</v>
      </c>
      <c r="L15" s="2">
        <f t="shared" si="2"/>
        <v>3.730000000000004</v>
      </c>
      <c r="M15" s="2">
        <f t="shared" si="2"/>
        <v>3.5999999999999943</v>
      </c>
      <c r="N15" s="2"/>
      <c r="O15" s="2">
        <f>AVERAGE(B15:M15)</f>
        <v>3.2125000000000035</v>
      </c>
      <c r="P15" s="2">
        <f>STDEV(B15:M15)</f>
        <v>0.6277973761131397</v>
      </c>
      <c r="Q15" s="2"/>
      <c r="R15" s="2"/>
      <c r="S15" s="2"/>
      <c r="T15" s="2"/>
    </row>
    <row r="16" spans="1:20" ht="12.75">
      <c r="A16" s="1" t="s">
        <v>77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16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9" ht="12.75">
      <c r="A18" s="1" t="s">
        <v>66</v>
      </c>
      <c r="O18" s="1" t="s">
        <v>62</v>
      </c>
      <c r="P18" s="1" t="s">
        <v>63</v>
      </c>
      <c r="Q18" s="1" t="s">
        <v>64</v>
      </c>
      <c r="S18" s="1" t="s">
        <v>65</v>
      </c>
    </row>
    <row r="19" spans="1:21" ht="12.75">
      <c r="A19" s="1" t="s">
        <v>30</v>
      </c>
      <c r="B19" s="2">
        <v>7.93782463082217</v>
      </c>
      <c r="C19" s="2">
        <v>7.95761580158538</v>
      </c>
      <c r="D19" s="2">
        <v>8.002893905320846</v>
      </c>
      <c r="E19" s="2">
        <v>8.004896066012334</v>
      </c>
      <c r="F19" s="2">
        <v>8.062386666185889</v>
      </c>
      <c r="G19" s="2">
        <v>7.962496947062168</v>
      </c>
      <c r="H19" s="2">
        <v>7.938337324398676</v>
      </c>
      <c r="I19" s="2">
        <v>7.940866640860834</v>
      </c>
      <c r="J19" s="2">
        <v>7.981029407572133</v>
      </c>
      <c r="K19" s="2">
        <v>7.988111598987756</v>
      </c>
      <c r="L19" s="2">
        <v>7.9795493024352755</v>
      </c>
      <c r="M19" s="2">
        <v>8.101967610781776</v>
      </c>
      <c r="N19" s="2"/>
      <c r="O19" s="2">
        <f aca="true" t="shared" si="3" ref="O19:O25">AVERAGE(B19:M19)</f>
        <v>7.988164658502103</v>
      </c>
      <c r="P19" s="2">
        <f aca="true" t="shared" si="4" ref="P19:P25">STDEV(B19:M19)</f>
        <v>0.050387675455376604</v>
      </c>
      <c r="Q19" s="4">
        <v>8</v>
      </c>
      <c r="R19" s="2">
        <v>4</v>
      </c>
      <c r="S19" s="2">
        <f>Q19*R19</f>
        <v>32</v>
      </c>
      <c r="T19" s="2"/>
      <c r="U19" s="2"/>
    </row>
    <row r="20" spans="2:2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  <c r="R20" s="2"/>
      <c r="S20" s="2"/>
      <c r="T20" s="2"/>
      <c r="U20" s="2"/>
    </row>
    <row r="21" spans="1:21" ht="12.75">
      <c r="A21" s="1" t="s">
        <v>38</v>
      </c>
      <c r="B21" s="2">
        <v>2.0703460047728948</v>
      </c>
      <c r="C21" s="2">
        <v>2.064186452692427</v>
      </c>
      <c r="D21" s="2">
        <v>2.1098705463509035</v>
      </c>
      <c r="E21" s="2">
        <v>2.096061349225628</v>
      </c>
      <c r="F21" s="2">
        <v>2.0981198843414677</v>
      </c>
      <c r="G21" s="2">
        <v>2.1306282434133843</v>
      </c>
      <c r="H21" s="2">
        <v>2.1167935316147752</v>
      </c>
      <c r="I21" s="2">
        <v>2.09118613309269</v>
      </c>
      <c r="J21" s="2">
        <v>2.0517218630878684</v>
      </c>
      <c r="K21" s="2">
        <v>2.062929606235917</v>
      </c>
      <c r="L21" s="2">
        <v>2.056624209908782</v>
      </c>
      <c r="M21" s="2">
        <v>2.0715389444588435</v>
      </c>
      <c r="N21" s="2"/>
      <c r="O21" s="2">
        <f t="shared" si="3"/>
        <v>2.0850005640996323</v>
      </c>
      <c r="P21" s="2">
        <f t="shared" si="4"/>
        <v>0.025713328451178418</v>
      </c>
      <c r="Q21" s="4">
        <v>2.08</v>
      </c>
      <c r="R21" s="2">
        <v>2</v>
      </c>
      <c r="S21" s="2">
        <f aca="true" t="shared" si="5" ref="S21:S31">Q21*R21</f>
        <v>4.16</v>
      </c>
      <c r="T21" s="2"/>
      <c r="U21" s="2"/>
    </row>
    <row r="22" spans="1:21" ht="12.75">
      <c r="A22" s="1" t="s">
        <v>36</v>
      </c>
      <c r="B22" s="2">
        <v>1.938546700890864</v>
      </c>
      <c r="C22" s="2">
        <v>1.9118232090922243</v>
      </c>
      <c r="D22" s="2">
        <v>1.822745980915462</v>
      </c>
      <c r="E22" s="2">
        <v>1.8584282697864292</v>
      </c>
      <c r="F22" s="2">
        <v>1.8477701469799503</v>
      </c>
      <c r="G22" s="2">
        <v>1.8918783695991823</v>
      </c>
      <c r="H22" s="2">
        <v>1.8887403639750244</v>
      </c>
      <c r="I22" s="2">
        <v>1.9371509397192477</v>
      </c>
      <c r="J22" s="2">
        <v>1.92710059709154</v>
      </c>
      <c r="K22" s="2">
        <v>1.9350422695475131</v>
      </c>
      <c r="L22" s="2">
        <v>1.8896280562537093</v>
      </c>
      <c r="M22" s="2">
        <v>1.8518293994661044</v>
      </c>
      <c r="N22" s="2"/>
      <c r="O22" s="2">
        <f t="shared" si="3"/>
        <v>1.8917236919431044</v>
      </c>
      <c r="P22" s="2">
        <f t="shared" si="4"/>
        <v>0.03953288445052071</v>
      </c>
      <c r="Q22" s="4">
        <v>1.89</v>
      </c>
      <c r="R22" s="2">
        <v>2</v>
      </c>
      <c r="S22" s="2">
        <f t="shared" si="5"/>
        <v>3.78</v>
      </c>
      <c r="T22" s="2"/>
      <c r="U22" s="2"/>
    </row>
    <row r="23" spans="1:21" ht="12.75">
      <c r="A23" s="1" t="s">
        <v>32</v>
      </c>
      <c r="B23" s="2">
        <v>0.032479565533508156</v>
      </c>
      <c r="C23" s="2">
        <v>0.030193612106181267</v>
      </c>
      <c r="D23" s="2">
        <v>0.03981707821660559</v>
      </c>
      <c r="E23" s="2">
        <v>0.037049115007057765</v>
      </c>
      <c r="F23" s="2">
        <v>0.034627746933744714</v>
      </c>
      <c r="G23" s="2">
        <v>0.035263604821333665</v>
      </c>
      <c r="H23" s="2">
        <v>0.021123068441052478</v>
      </c>
      <c r="I23" s="2">
        <v>0.016484323060885164</v>
      </c>
      <c r="J23" s="2">
        <v>0.018840645818107744</v>
      </c>
      <c r="K23" s="2">
        <v>0.021046441859327976</v>
      </c>
      <c r="L23" s="2">
        <v>0.0187596538838483</v>
      </c>
      <c r="M23" s="2">
        <v>0.023404900848351843</v>
      </c>
      <c r="N23" s="2"/>
      <c r="O23" s="2">
        <f>AVERAGE(B23:M23)</f>
        <v>0.02742414637750039</v>
      </c>
      <c r="P23" s="2">
        <f>STDEV(B23:M23)</f>
        <v>0.008299855598693201</v>
      </c>
      <c r="Q23" s="4">
        <v>0.03</v>
      </c>
      <c r="R23" s="2">
        <v>2</v>
      </c>
      <c r="S23" s="2">
        <f t="shared" si="5"/>
        <v>0.06</v>
      </c>
      <c r="T23" s="2"/>
      <c r="U23" s="2"/>
    </row>
    <row r="24" spans="2:21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R24" s="2"/>
      <c r="S24" s="2"/>
      <c r="T24" s="2"/>
      <c r="U24" s="2"/>
    </row>
    <row r="25" spans="1:21" ht="12.75">
      <c r="A25" s="1" t="s">
        <v>35</v>
      </c>
      <c r="B25" s="2">
        <v>2.104267883716496</v>
      </c>
      <c r="C25" s="2">
        <v>2.083813803665062</v>
      </c>
      <c r="D25" s="2">
        <v>2.081663417895457</v>
      </c>
      <c r="E25" s="2">
        <v>2.0401303620144366</v>
      </c>
      <c r="F25" s="2">
        <v>2.0371574251568516</v>
      </c>
      <c r="G25" s="2">
        <v>2.0712642550337597</v>
      </c>
      <c r="H25" s="2">
        <v>2.074419396175639</v>
      </c>
      <c r="I25" s="2">
        <v>2.021882307252114</v>
      </c>
      <c r="J25" s="2">
        <v>2.04187472657551</v>
      </c>
      <c r="K25" s="2">
        <v>2.012718239902221</v>
      </c>
      <c r="L25" s="2">
        <v>2.0149885833291883</v>
      </c>
      <c r="M25" s="2">
        <v>2.0045780656904033</v>
      </c>
      <c r="N25" s="2"/>
      <c r="O25" s="9">
        <f t="shared" si="3"/>
        <v>2.0490632055339284</v>
      </c>
      <c r="P25" s="2">
        <f t="shared" si="4"/>
        <v>0.03292793818659342</v>
      </c>
      <c r="Q25" s="7">
        <v>2</v>
      </c>
      <c r="R25" s="2">
        <v>4</v>
      </c>
      <c r="S25" s="2">
        <f t="shared" si="5"/>
        <v>8</v>
      </c>
      <c r="T25" s="2"/>
      <c r="U25" s="2"/>
    </row>
    <row r="26" spans="2:21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2"/>
      <c r="S26" s="2"/>
      <c r="T26" s="2"/>
      <c r="U26" s="2"/>
    </row>
    <row r="27" spans="2:21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1" t="s">
        <v>29</v>
      </c>
      <c r="B28" s="2">
        <v>0.9865606443141456</v>
      </c>
      <c r="C28" s="2">
        <v>1.0128905296000856</v>
      </c>
      <c r="D28" s="2">
        <v>0.9832913091260167</v>
      </c>
      <c r="E28" s="2">
        <v>0.997260371595105</v>
      </c>
      <c r="F28" s="2">
        <v>0.9816904972081877</v>
      </c>
      <c r="G28" s="2">
        <v>0.9827004969662916</v>
      </c>
      <c r="H28" s="2">
        <v>0.9768234606714469</v>
      </c>
      <c r="I28" s="2">
        <v>1.0099390669917376</v>
      </c>
      <c r="J28" s="2">
        <v>0.9844451578915537</v>
      </c>
      <c r="K28" s="2">
        <v>0.9859748663366353</v>
      </c>
      <c r="L28" s="2">
        <v>0.9971866266627138</v>
      </c>
      <c r="M28" s="2">
        <v>0.9656403427061327</v>
      </c>
      <c r="N28" s="2"/>
      <c r="O28" s="2">
        <f>AVERAGE(B28:M28)</f>
        <v>0.988700280839171</v>
      </c>
      <c r="P28" s="2">
        <f>STDEV(B28:M28)</f>
        <v>0.013480188977533105</v>
      </c>
      <c r="Q28" s="4">
        <v>1</v>
      </c>
      <c r="R28" s="2">
        <v>1</v>
      </c>
      <c r="S28" s="2">
        <f t="shared" si="5"/>
        <v>1</v>
      </c>
      <c r="T28" s="2"/>
      <c r="U28" s="2"/>
    </row>
    <row r="29" spans="1:21" ht="12.75">
      <c r="A29" s="1" t="s">
        <v>68</v>
      </c>
      <c r="B29" s="2">
        <v>0.5393172738469348</v>
      </c>
      <c r="C29" s="2">
        <v>0.5301383735471016</v>
      </c>
      <c r="D29" s="2">
        <v>0.5790249685025134</v>
      </c>
      <c r="E29" s="2">
        <v>0.614729163225398</v>
      </c>
      <c r="F29" s="2">
        <v>0.6371764083235405</v>
      </c>
      <c r="G29" s="2">
        <v>0.6736429534543791</v>
      </c>
      <c r="H29" s="2">
        <v>0.7252727067117055</v>
      </c>
      <c r="I29" s="2">
        <v>0.7822910817557596</v>
      </c>
      <c r="J29" s="2">
        <v>0.7658098547135747</v>
      </c>
      <c r="K29" s="2">
        <v>0.7686279782426254</v>
      </c>
      <c r="L29" s="2">
        <v>0.8119250017378972</v>
      </c>
      <c r="M29" s="2">
        <v>0.7857219096566379</v>
      </c>
      <c r="N29" s="2"/>
      <c r="O29" s="2">
        <f>AVERAGE(B29:M29)</f>
        <v>0.6844731394765057</v>
      </c>
      <c r="P29" s="2">
        <f>STDEV(B29:M29)</f>
        <v>0.10209318439622539</v>
      </c>
      <c r="Q29" s="4">
        <v>0.69</v>
      </c>
      <c r="R29" s="2">
        <v>2</v>
      </c>
      <c r="S29" s="2">
        <f t="shared" si="5"/>
        <v>1.38</v>
      </c>
      <c r="T29" s="2"/>
      <c r="U29" s="2"/>
    </row>
    <row r="30" spans="1:21" ht="12.75">
      <c r="A30" s="1" t="s">
        <v>37</v>
      </c>
      <c r="B30" s="2">
        <v>0.3228000553072401</v>
      </c>
      <c r="C30" s="2">
        <v>0.3395683961033936</v>
      </c>
      <c r="D30" s="2">
        <v>0.3010766351075593</v>
      </c>
      <c r="E30" s="2">
        <v>0.27639473065940434</v>
      </c>
      <c r="F30" s="2">
        <v>0.22989910857148962</v>
      </c>
      <c r="G30" s="2">
        <v>0.1610617375320969</v>
      </c>
      <c r="H30" s="2">
        <v>0.19726346478507373</v>
      </c>
      <c r="I30" s="2">
        <v>0.11642769942625877</v>
      </c>
      <c r="J30" s="2">
        <v>0.0765153957561991</v>
      </c>
      <c r="K30" s="2">
        <v>0.12387470597263385</v>
      </c>
      <c r="L30" s="2">
        <v>0.12752952975835474</v>
      </c>
      <c r="M30" s="2">
        <v>0.08430671754092378</v>
      </c>
      <c r="N30" s="2"/>
      <c r="O30" s="2">
        <f>AVERAGE(B30:M30)</f>
        <v>0.196393181376719</v>
      </c>
      <c r="P30" s="2">
        <f>STDEV(B30:M30)</f>
        <v>0.09512580076801207</v>
      </c>
      <c r="Q30" s="4">
        <v>0.2</v>
      </c>
      <c r="R30" s="2">
        <v>2</v>
      </c>
      <c r="S30" s="2">
        <f t="shared" si="5"/>
        <v>0.4</v>
      </c>
      <c r="T30" s="2"/>
      <c r="U30" s="2"/>
    </row>
    <row r="31" spans="1:21" ht="12.75">
      <c r="A31" s="1" t="s">
        <v>33</v>
      </c>
      <c r="B31" s="2">
        <v>0.06785724079574307</v>
      </c>
      <c r="C31" s="2">
        <v>0.06976982160814854</v>
      </c>
      <c r="D31" s="2">
        <v>0.07961615856463668</v>
      </c>
      <c r="E31" s="2">
        <v>0.07505057247420793</v>
      </c>
      <c r="F31" s="2">
        <v>0.07117211629888272</v>
      </c>
      <c r="G31" s="2">
        <v>0.09106339211740765</v>
      </c>
      <c r="H31" s="2">
        <v>0.06122668322660335</v>
      </c>
      <c r="I31" s="2">
        <v>0.0837718078404721</v>
      </c>
      <c r="J31" s="2">
        <v>0.15266235149351493</v>
      </c>
      <c r="K31" s="2">
        <v>0.10167429291537097</v>
      </c>
      <c r="L31" s="2">
        <v>0.10380903603023234</v>
      </c>
      <c r="M31" s="2">
        <v>0.11101210885082835</v>
      </c>
      <c r="N31" s="2"/>
      <c r="O31" s="2">
        <f>AVERAGE(B31:M31)</f>
        <v>0.08905713185133739</v>
      </c>
      <c r="P31" s="2">
        <f>STDEV(B31:M31)</f>
        <v>0.025472936070355823</v>
      </c>
      <c r="Q31" s="4">
        <v>0.11</v>
      </c>
      <c r="R31" s="2">
        <v>2</v>
      </c>
      <c r="S31" s="2">
        <f t="shared" si="5"/>
        <v>0.22</v>
      </c>
      <c r="T31" s="2"/>
      <c r="U31" s="2"/>
    </row>
    <row r="32" spans="2:20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6">
        <f>SUM(S19:S31)</f>
        <v>51</v>
      </c>
      <c r="T32" s="2"/>
    </row>
    <row r="33" spans="1:20" ht="12.75">
      <c r="A33" s="1" t="s">
        <v>28</v>
      </c>
      <c r="B33" s="2">
        <f>SUM(B19:B31)</f>
        <v>15.999999999999996</v>
      </c>
      <c r="C33" s="2">
        <f aca="true" t="shared" si="6" ref="C33:M33">SUM(C19:C31)</f>
        <v>16.000000000000004</v>
      </c>
      <c r="D33" s="2">
        <f t="shared" si="6"/>
        <v>16.000000000000004</v>
      </c>
      <c r="E33" s="2">
        <f t="shared" si="6"/>
        <v>16.000000000000004</v>
      </c>
      <c r="F33" s="2">
        <f t="shared" si="6"/>
        <v>16.000000000000007</v>
      </c>
      <c r="G33" s="2">
        <f t="shared" si="6"/>
        <v>16.000000000000004</v>
      </c>
      <c r="H33" s="2">
        <f t="shared" si="6"/>
        <v>15.999999999999996</v>
      </c>
      <c r="I33" s="2">
        <f t="shared" si="6"/>
        <v>15.999999999999998</v>
      </c>
      <c r="J33" s="2">
        <f t="shared" si="6"/>
        <v>16.000000000000004</v>
      </c>
      <c r="K33" s="2">
        <f t="shared" si="6"/>
        <v>16</v>
      </c>
      <c r="L33" s="2">
        <f t="shared" si="6"/>
        <v>16</v>
      </c>
      <c r="M33" s="2">
        <f t="shared" si="6"/>
        <v>16.000000000000004</v>
      </c>
      <c r="N33" s="2"/>
      <c r="O33" s="2">
        <f>AVERAGE(B33:M33)</f>
        <v>16</v>
      </c>
      <c r="P33" s="2">
        <f>STDEV(B33:M33)</f>
        <v>2.033240474277596E-07</v>
      </c>
      <c r="Q33" s="2">
        <v>16</v>
      </c>
      <c r="R33" s="9"/>
      <c r="S33" s="9"/>
      <c r="T33" s="2"/>
    </row>
    <row r="34" spans="2:20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9"/>
      <c r="S34" s="9"/>
      <c r="T34" s="2"/>
    </row>
    <row r="35" spans="1:21" ht="12.75">
      <c r="A35" s="1" t="s">
        <v>75</v>
      </c>
      <c r="B35" s="2">
        <v>3.6415913390537744</v>
      </c>
      <c r="C35" s="2">
        <v>4.077697429469487</v>
      </c>
      <c r="D35" s="2">
        <v>5.048102897902195</v>
      </c>
      <c r="E35" s="2">
        <v>3.5599009310592624</v>
      </c>
      <c r="F35" s="2">
        <v>3.1914484098961173</v>
      </c>
      <c r="G35" s="2">
        <v>5.1465444569806875</v>
      </c>
      <c r="H35" s="2">
        <v>4.882546931121247</v>
      </c>
      <c r="I35" s="2">
        <v>5.597486151543488</v>
      </c>
      <c r="J35" s="2">
        <v>5.869627121765505</v>
      </c>
      <c r="K35" s="2">
        <v>4.865459573869744</v>
      </c>
      <c r="L35" s="2">
        <v>5.420972755403726</v>
      </c>
      <c r="M35" s="2">
        <v>5.218784686043992</v>
      </c>
      <c r="N35" s="2"/>
      <c r="O35" s="2">
        <f>AVERAGE(B35:M35)</f>
        <v>4.710013557009102</v>
      </c>
      <c r="P35" s="2">
        <f>STDEV(B35:M35)</f>
        <v>0.8751917196143503</v>
      </c>
      <c r="Q35" s="4">
        <v>4</v>
      </c>
      <c r="R35" s="2"/>
      <c r="S35" s="2"/>
      <c r="T35" s="10" t="s">
        <v>79</v>
      </c>
      <c r="U35" s="4">
        <f>1</f>
        <v>1</v>
      </c>
    </row>
    <row r="36" spans="1:21" ht="18.75">
      <c r="A36" s="1" t="s">
        <v>78</v>
      </c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0" t="s">
        <v>80</v>
      </c>
      <c r="U36" s="4">
        <f>(Q35-U35)/2</f>
        <v>1.5</v>
      </c>
    </row>
    <row r="37" spans="2:20" ht="18.75"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8.75">
      <c r="A38" s="1" t="s">
        <v>82</v>
      </c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1" t="s">
        <v>64</v>
      </c>
      <c r="S38" s="1" t="s">
        <v>73</v>
      </c>
      <c r="T38" s="2"/>
    </row>
    <row r="39" spans="1:20" ht="14.25" customHeight="1">
      <c r="A39" s="1" t="s">
        <v>69</v>
      </c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1" t="s">
        <v>69</v>
      </c>
      <c r="O39" s="2"/>
      <c r="P39" s="2"/>
      <c r="Q39" s="4">
        <v>24</v>
      </c>
      <c r="R39" s="2">
        <v>2</v>
      </c>
      <c r="S39" s="2">
        <f>Q39*R39</f>
        <v>48</v>
      </c>
      <c r="T39" s="2"/>
    </row>
    <row r="40" spans="1:20" ht="14.25" customHeight="1">
      <c r="A40" s="1" t="s">
        <v>70</v>
      </c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1" t="s">
        <v>70</v>
      </c>
      <c r="O40" s="2"/>
      <c r="P40" s="2"/>
      <c r="Q40" s="4">
        <f>2-Q41</f>
        <v>1</v>
      </c>
      <c r="R40" s="2">
        <v>2</v>
      </c>
      <c r="S40" s="2">
        <f>Q40*R40</f>
        <v>2</v>
      </c>
      <c r="T40" s="2"/>
    </row>
    <row r="41" spans="1:20" ht="14.25" customHeight="1">
      <c r="A41" s="1" t="s">
        <v>71</v>
      </c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1" t="s">
        <v>71</v>
      </c>
      <c r="O41" s="2"/>
      <c r="P41" s="2"/>
      <c r="Q41" s="4">
        <v>1</v>
      </c>
      <c r="R41" s="2">
        <v>1</v>
      </c>
      <c r="S41" s="2">
        <f>Q41*R41</f>
        <v>1</v>
      </c>
      <c r="T41" s="2"/>
    </row>
    <row r="42" spans="2:20" ht="14.25" customHeight="1"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6">
        <f>SUM(S39:S41)</f>
        <v>51</v>
      </c>
      <c r="T42" s="2"/>
    </row>
    <row r="43" spans="2:20" ht="14.25" customHeight="1"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9"/>
      <c r="T43" s="2"/>
    </row>
    <row r="44" spans="1:17" ht="20.25">
      <c r="A44" s="2" t="s">
        <v>60</v>
      </c>
      <c r="B44" s="2"/>
      <c r="C44" s="8" t="s">
        <v>67</v>
      </c>
      <c r="D44" s="8"/>
      <c r="E44" s="8"/>
      <c r="F44" s="8"/>
      <c r="G44" s="8"/>
      <c r="H44" s="8"/>
      <c r="I44" s="8"/>
      <c r="J44" s="8"/>
      <c r="K44" s="8"/>
      <c r="L44" s="8"/>
      <c r="M44" s="2"/>
      <c r="N44" s="2"/>
      <c r="O44" s="2"/>
      <c r="P44" s="2"/>
      <c r="Q44" s="2"/>
    </row>
    <row r="45" spans="1:20" ht="20.25">
      <c r="A45" s="2" t="s">
        <v>61</v>
      </c>
      <c r="B45" s="2"/>
      <c r="C45" s="3" t="s">
        <v>81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T45" s="1" t="s">
        <v>83</v>
      </c>
    </row>
    <row r="46" spans="6:16" ht="13.5">
      <c r="F46"/>
      <c r="O46" s="2"/>
      <c r="P46" s="2"/>
    </row>
    <row r="47" spans="1:16" ht="12.75">
      <c r="A47" s="1" t="s">
        <v>39</v>
      </c>
      <c r="B47" s="1" t="s">
        <v>40</v>
      </c>
      <c r="C47" s="1" t="s">
        <v>41</v>
      </c>
      <c r="D47" s="1" t="s">
        <v>42</v>
      </c>
      <c r="E47" s="1" t="s">
        <v>43</v>
      </c>
      <c r="F47" s="1" t="s">
        <v>44</v>
      </c>
      <c r="G47" s="1" t="s">
        <v>45</v>
      </c>
      <c r="H47" s="1" t="s">
        <v>46</v>
      </c>
      <c r="O47" s="2"/>
      <c r="P47" s="2"/>
    </row>
    <row r="48" spans="1:16" ht="12.75">
      <c r="A48" s="1" t="s">
        <v>47</v>
      </c>
      <c r="B48" s="1" t="s">
        <v>29</v>
      </c>
      <c r="C48" s="1" t="s">
        <v>48</v>
      </c>
      <c r="D48" s="1">
        <v>20</v>
      </c>
      <c r="E48" s="1">
        <v>10</v>
      </c>
      <c r="F48" s="1">
        <v>600</v>
      </c>
      <c r="G48" s="1">
        <v>-600</v>
      </c>
      <c r="H48" s="1" t="s">
        <v>49</v>
      </c>
      <c r="O48" s="2"/>
      <c r="P48" s="2"/>
    </row>
    <row r="49" spans="1:16" ht="12.75">
      <c r="A49" s="1" t="s">
        <v>47</v>
      </c>
      <c r="B49" s="1" t="s">
        <v>30</v>
      </c>
      <c r="C49" s="1" t="s">
        <v>48</v>
      </c>
      <c r="D49" s="1">
        <v>20</v>
      </c>
      <c r="E49" s="1">
        <v>10</v>
      </c>
      <c r="F49" s="1">
        <v>600</v>
      </c>
      <c r="G49" s="1">
        <v>-600</v>
      </c>
      <c r="H49" s="1" t="s">
        <v>50</v>
      </c>
      <c r="O49" s="2"/>
      <c r="P49" s="2"/>
    </row>
    <row r="50" spans="1:16" ht="12.75">
      <c r="A50" s="1" t="s">
        <v>47</v>
      </c>
      <c r="B50" s="1" t="s">
        <v>31</v>
      </c>
      <c r="C50" s="1" t="s">
        <v>48</v>
      </c>
      <c r="D50" s="1">
        <v>20</v>
      </c>
      <c r="E50" s="1">
        <v>10</v>
      </c>
      <c r="F50" s="1">
        <v>600</v>
      </c>
      <c r="G50" s="1">
        <v>-600</v>
      </c>
      <c r="H50" s="1" t="s">
        <v>50</v>
      </c>
      <c r="O50" s="2"/>
      <c r="P50" s="2"/>
    </row>
    <row r="51" spans="1:16" ht="12.75">
      <c r="A51" s="1" t="s">
        <v>51</v>
      </c>
      <c r="B51" s="1" t="s">
        <v>32</v>
      </c>
      <c r="C51" s="1" t="s">
        <v>48</v>
      </c>
      <c r="D51" s="1">
        <v>20</v>
      </c>
      <c r="E51" s="1">
        <v>10</v>
      </c>
      <c r="F51" s="1">
        <v>600</v>
      </c>
      <c r="G51" s="1">
        <v>-600</v>
      </c>
      <c r="H51" s="1" t="s">
        <v>50</v>
      </c>
      <c r="O51" s="2"/>
      <c r="P51" s="2"/>
    </row>
    <row r="52" spans="1:16" ht="12.75">
      <c r="A52" s="1" t="s">
        <v>51</v>
      </c>
      <c r="B52" s="1" t="s">
        <v>33</v>
      </c>
      <c r="C52" s="1" t="s">
        <v>48</v>
      </c>
      <c r="D52" s="1">
        <v>20</v>
      </c>
      <c r="E52" s="1">
        <v>10</v>
      </c>
      <c r="F52" s="1">
        <v>600</v>
      </c>
      <c r="G52" s="1">
        <v>-600</v>
      </c>
      <c r="H52" s="1" t="s">
        <v>52</v>
      </c>
      <c r="O52" s="2"/>
      <c r="P52" s="2"/>
    </row>
    <row r="53" spans="1:16" ht="12.75">
      <c r="A53" s="1" t="s">
        <v>51</v>
      </c>
      <c r="B53" s="1" t="s">
        <v>35</v>
      </c>
      <c r="C53" s="1" t="s">
        <v>48</v>
      </c>
      <c r="D53" s="1">
        <v>20</v>
      </c>
      <c r="E53" s="1">
        <v>10</v>
      </c>
      <c r="F53" s="1">
        <v>0</v>
      </c>
      <c r="G53" s="1">
        <v>-500</v>
      </c>
      <c r="H53" s="1" t="s">
        <v>53</v>
      </c>
      <c r="O53" s="2"/>
      <c r="P53" s="2"/>
    </row>
    <row r="54" spans="1:16" ht="12.75">
      <c r="A54" s="1" t="s">
        <v>51</v>
      </c>
      <c r="B54" s="1" t="s">
        <v>36</v>
      </c>
      <c r="C54" s="1" t="s">
        <v>54</v>
      </c>
      <c r="D54" s="1">
        <v>20</v>
      </c>
      <c r="E54" s="1">
        <v>10</v>
      </c>
      <c r="F54" s="1">
        <v>500</v>
      </c>
      <c r="G54" s="1">
        <v>-500</v>
      </c>
      <c r="H54" s="1" t="s">
        <v>55</v>
      </c>
      <c r="O54" s="2"/>
      <c r="P54" s="2"/>
    </row>
    <row r="55" spans="1:16" ht="12.75">
      <c r="A55" s="1" t="s">
        <v>51</v>
      </c>
      <c r="B55" s="1" t="s">
        <v>38</v>
      </c>
      <c r="C55" s="1" t="s">
        <v>54</v>
      </c>
      <c r="D55" s="1">
        <v>20</v>
      </c>
      <c r="E55" s="1">
        <v>10</v>
      </c>
      <c r="F55" s="1">
        <v>500</v>
      </c>
      <c r="G55" s="1">
        <v>0</v>
      </c>
      <c r="H55" s="1" t="s">
        <v>56</v>
      </c>
      <c r="O55" s="2"/>
      <c r="P55" s="2"/>
    </row>
    <row r="56" spans="1:16" ht="12.75">
      <c r="A56" s="1" t="s">
        <v>57</v>
      </c>
      <c r="B56" s="1" t="s">
        <v>34</v>
      </c>
      <c r="C56" s="1" t="s">
        <v>48</v>
      </c>
      <c r="D56" s="1">
        <v>20</v>
      </c>
      <c r="E56" s="1">
        <v>10</v>
      </c>
      <c r="F56" s="1">
        <v>500</v>
      </c>
      <c r="G56" s="1">
        <v>-500</v>
      </c>
      <c r="H56" s="1" t="s">
        <v>58</v>
      </c>
      <c r="O56" s="2"/>
      <c r="P56" s="2"/>
    </row>
    <row r="57" spans="1:16" ht="12.75">
      <c r="A57" s="1" t="s">
        <v>57</v>
      </c>
      <c r="B57" s="1" t="s">
        <v>37</v>
      </c>
      <c r="C57" s="1" t="s">
        <v>48</v>
      </c>
      <c r="D57" s="1">
        <v>20</v>
      </c>
      <c r="E57" s="1">
        <v>10</v>
      </c>
      <c r="F57" s="1">
        <v>300</v>
      </c>
      <c r="G57" s="1">
        <v>-300</v>
      </c>
      <c r="H57" s="1" t="s">
        <v>59</v>
      </c>
      <c r="O57" s="2"/>
      <c r="P57" s="2"/>
    </row>
    <row r="58" spans="15:16" ht="12.75">
      <c r="O58" s="2"/>
      <c r="P58" s="2"/>
    </row>
    <row r="59" spans="1:21" ht="12.75">
      <c r="A59" s="1" t="s">
        <v>72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2008-05-06T00:00:11Z</dcterms:created>
  <dcterms:modified xsi:type="dcterms:W3CDTF">2008-05-12T22:09:36Z</dcterms:modified>
  <cp:category/>
  <cp:version/>
  <cp:contentType/>
  <cp:contentStatus/>
</cp:coreProperties>
</file>