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15" windowWidth="13845" windowHeight="108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<sst xmlns="http://schemas.openxmlformats.org/spreadsheetml/2006/main" count="128" uniqueCount="66">
  <si>
    <t>ottemannite7020ottemannite7020ottemannite7020ottemannite7020ottemannite7020ottemannite7020ottemannite7020ottemannite7020ottemannite7020ottemannite7020</t>
  </si>
  <si>
    <t>#2</t>
  </si>
  <si>
    <t>#4</t>
  </si>
  <si>
    <t>#5</t>
  </si>
  <si>
    <t>#7</t>
  </si>
  <si>
    <t>#10</t>
  </si>
  <si>
    <t>Ox</t>
  </si>
  <si>
    <t>Wt</t>
  </si>
  <si>
    <t>Percents</t>
  </si>
  <si>
    <t>Average</t>
  </si>
  <si>
    <t>Standard</t>
  </si>
  <si>
    <t>Dev</t>
  </si>
  <si>
    <t>S</t>
  </si>
  <si>
    <t>Mn</t>
  </si>
  <si>
    <t>Fe</t>
  </si>
  <si>
    <t>Zn</t>
  </si>
  <si>
    <t>As</t>
  </si>
  <si>
    <t>Sn</t>
  </si>
  <si>
    <t>Pb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</si>
  <si>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</si>
  <si>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</si>
  <si>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</si>
  <si>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</si>
  <si>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</si>
  <si>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</si>
  <si>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</si>
  <si>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</si>
  <si>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</si>
  <si>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</si>
  <si>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</si>
  <si>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as</t>
  </si>
  <si>
    <t>PET</t>
  </si>
  <si>
    <t>Ka</t>
  </si>
  <si>
    <t>chalcopy</t>
  </si>
  <si>
    <t>rhod-791</t>
  </si>
  <si>
    <t>sn_2</t>
  </si>
  <si>
    <t>LIF</t>
  </si>
  <si>
    <t>hematite</t>
  </si>
  <si>
    <t>ZnS</t>
  </si>
  <si>
    <t>galena2</t>
  </si>
  <si>
    <t>ottemannite7020ottemannite7020ottemannite7020ottemannite7020ottemannite7020ottemannite7020ottemannite7020ottemannite7020</t>
  </si>
  <si>
    <t>#11</t>
  </si>
  <si>
    <t>#12</t>
  </si>
  <si>
    <t>#13</t>
  </si>
  <si>
    <t>#14</t>
  </si>
  <si>
    <t>#15</t>
  </si>
  <si>
    <t>#16</t>
  </si>
  <si>
    <t>#17</t>
  </si>
  <si>
    <t>#18</t>
  </si>
  <si>
    <t>darker phase in the BS picture</t>
  </si>
  <si>
    <t>lighter phase in the BS picture</t>
  </si>
  <si>
    <t>not present in the wds scan</t>
  </si>
  <si>
    <t>Sum</t>
  </si>
  <si>
    <t>Fe2+</t>
  </si>
  <si>
    <r>
      <t>PbSnS</t>
    </r>
    <r>
      <rPr>
        <vertAlign val="subscript"/>
        <sz val="14"/>
        <rFont val="Times New Roman"/>
        <family val="1"/>
      </rPr>
      <t>3</t>
    </r>
  </si>
  <si>
    <r>
      <t>(Pb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)Sn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2.96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</si>
  <si>
    <t>Atom weight</t>
  </si>
  <si>
    <t>Atomic proportions</t>
  </si>
  <si>
    <t>Atom numbers normailzed to 5 apfu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</si>
  <si>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(Sn</t>
    </r>
    <r>
      <rPr>
        <vertAlign val="subscript"/>
        <sz val="14"/>
        <rFont val="Times New Roman"/>
        <family val="1"/>
      </rPr>
      <t>0.95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Σ=1.00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2.88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0.12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Σ=3.00</t>
    </r>
  </si>
  <si>
    <t>Calibration data</t>
  </si>
  <si>
    <t>lighter phase</t>
  </si>
  <si>
    <t>darker phase</t>
  </si>
  <si>
    <t>is suredaite</t>
  </si>
  <si>
    <t>ideal</t>
  </si>
  <si>
    <t>WDS scan: Sn S As Pb &lt;Fe; black inclusions is qtz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</si>
</sst>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workbookViewId="0" topLeftCell="A1">
      <selection activeCell="H39" sqref="H3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1:4" ht="12.75">
      <c r="A2" s="3" t="s">
        <v>50</v>
      </c>
      <c r="B2" s="3"/>
      <c r="C2" s="3"/>
      <c r="D2" s="3"/>
    </row>
    <row r="3" spans="2:19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L3" s="3" t="s">
        <v>65</v>
      </c>
      <c r="M3" s="3"/>
      <c r="N3" s="3"/>
      <c r="O3" s="3"/>
      <c r="P3" s="3"/>
      <c r="Q3" s="3"/>
      <c r="R3" s="3"/>
      <c r="S3" s="3"/>
    </row>
    <row r="4" spans="1:4" ht="12.75">
      <c r="A4" s="1" t="s">
        <v>6</v>
      </c>
      <c r="B4" s="1" t="s">
        <v>8</v>
      </c>
      <c r="C4" s="1" t="s">
        <v>10</v>
      </c>
      <c r="D4" s="1" t="s">
        <v>11</v>
      </c>
    </row>
    <row r="5" spans="1:13" ht="12.75">
      <c r="A5" s="1" t="s">
        <v>18</v>
      </c>
      <c r="B5" s="2">
        <v>47.22</v>
      </c>
      <c r="C5" s="2">
        <v>48.95</v>
      </c>
      <c r="D5" s="2">
        <v>47.82</v>
      </c>
      <c r="E5" s="2">
        <v>48.78</v>
      </c>
      <c r="F5" s="2">
        <v>48.84</v>
      </c>
      <c r="G5" s="2"/>
      <c r="H5" s="2">
        <f>AVERAGE(B5:F5)</f>
        <v>48.322</v>
      </c>
      <c r="I5" s="2">
        <f>STDEV(B5:F5)</f>
        <v>0.7646698634050082</v>
      </c>
      <c r="J5" s="2"/>
      <c r="K5" s="2"/>
      <c r="L5" s="2"/>
      <c r="M5" s="2"/>
    </row>
    <row r="6" spans="1:13" ht="12.75">
      <c r="A6" s="1" t="s">
        <v>17</v>
      </c>
      <c r="B6" s="2">
        <v>28.58</v>
      </c>
      <c r="C6" s="2">
        <v>27.8</v>
      </c>
      <c r="D6" s="2">
        <v>28.06</v>
      </c>
      <c r="E6" s="2">
        <v>28.07</v>
      </c>
      <c r="F6" s="2">
        <v>28.01</v>
      </c>
      <c r="G6" s="2"/>
      <c r="H6" s="2">
        <f>AVERAGE(B6:F6)</f>
        <v>28.103999999999996</v>
      </c>
      <c r="I6" s="2">
        <f>STDEV(B6:F6)</f>
        <v>0.28762823227229145</v>
      </c>
      <c r="J6" s="2"/>
      <c r="K6" s="2"/>
      <c r="L6" s="2"/>
      <c r="M6" s="2"/>
    </row>
    <row r="7" spans="1:13" ht="12.75">
      <c r="A7" s="1" t="s">
        <v>12</v>
      </c>
      <c r="B7" s="2">
        <v>22.35</v>
      </c>
      <c r="C7" s="2">
        <v>22.52</v>
      </c>
      <c r="D7" s="2">
        <v>22.34</v>
      </c>
      <c r="E7" s="2">
        <v>22.17</v>
      </c>
      <c r="F7" s="2">
        <v>22.62</v>
      </c>
      <c r="G7" s="2"/>
      <c r="H7" s="2">
        <f>AVERAGE(B7:F7)</f>
        <v>22.400000000000002</v>
      </c>
      <c r="I7" s="2">
        <f>STDEV(B7:F7)</f>
        <v>0.17449928366574963</v>
      </c>
      <c r="J7" s="2"/>
      <c r="K7" s="2"/>
      <c r="L7" s="2"/>
      <c r="M7" s="2"/>
    </row>
    <row r="8" spans="1:13" ht="12.75">
      <c r="A8" s="1" t="s">
        <v>16</v>
      </c>
      <c r="B8" s="2">
        <v>0.65</v>
      </c>
      <c r="C8" s="2">
        <v>0.72</v>
      </c>
      <c r="D8" s="2">
        <v>0.88</v>
      </c>
      <c r="E8" s="2">
        <v>0.89</v>
      </c>
      <c r="F8" s="2">
        <v>0.76</v>
      </c>
      <c r="G8" s="2"/>
      <c r="H8" s="2">
        <f>AVERAGE(B8:F8)</f>
        <v>0.78</v>
      </c>
      <c r="I8" s="2">
        <f>STDEV(B8:F8)</f>
        <v>0.10368220676663771</v>
      </c>
      <c r="J8" s="2"/>
      <c r="K8" s="2"/>
      <c r="L8" s="2"/>
      <c r="M8" s="2"/>
    </row>
    <row r="9" spans="1:13" ht="12.75">
      <c r="A9" s="1" t="s">
        <v>14</v>
      </c>
      <c r="B9" s="2">
        <v>0.17</v>
      </c>
      <c r="C9" s="2">
        <v>0.54</v>
      </c>
      <c r="D9" s="2">
        <v>0.65</v>
      </c>
      <c r="E9" s="2">
        <v>0.66</v>
      </c>
      <c r="F9" s="2">
        <v>0.55</v>
      </c>
      <c r="G9" s="2"/>
      <c r="H9" s="2">
        <f>AVERAGE(B9:F9)</f>
        <v>0.514</v>
      </c>
      <c r="I9" s="2">
        <f>STDEV(B9:F9)</f>
        <v>0.20007498594277084</v>
      </c>
      <c r="J9" s="2"/>
      <c r="K9" s="2"/>
      <c r="L9" s="2"/>
      <c r="M9" s="2"/>
    </row>
    <row r="10" spans="1:13" s="5" customFormat="1" ht="12.75">
      <c r="A10" s="5" t="s">
        <v>15</v>
      </c>
      <c r="B10" s="6">
        <v>0.04</v>
      </c>
      <c r="C10" s="6">
        <v>0.11</v>
      </c>
      <c r="D10" s="6">
        <v>0</v>
      </c>
      <c r="E10" s="6">
        <v>0</v>
      </c>
      <c r="F10" s="6">
        <v>0</v>
      </c>
      <c r="G10" s="6"/>
      <c r="H10" s="6">
        <f>AVERAGE(B10:F10)</f>
        <v>0.03</v>
      </c>
      <c r="I10" s="6">
        <f>STDEV(B10:F10)</f>
        <v>0.04795831523312719</v>
      </c>
      <c r="J10" s="6" t="s">
        <v>51</v>
      </c>
      <c r="K10" s="6"/>
      <c r="L10" s="6"/>
      <c r="M10" s="6"/>
    </row>
    <row r="11" spans="1:13" s="5" customFormat="1" ht="12.75">
      <c r="A11" s="5" t="s">
        <v>13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/>
      <c r="H11" s="6">
        <f>AVERAGE(B11:F11)</f>
        <v>0</v>
      </c>
      <c r="I11" s="6">
        <f>STDEV(B11:F11)</f>
        <v>0</v>
      </c>
      <c r="J11" s="6" t="s">
        <v>51</v>
      </c>
      <c r="K11" s="6"/>
      <c r="L11" s="6"/>
      <c r="M11" s="6"/>
    </row>
    <row r="12" spans="1:13" ht="12.75">
      <c r="A12" s="1" t="s">
        <v>19</v>
      </c>
      <c r="B12" s="2">
        <v>99</v>
      </c>
      <c r="C12" s="2">
        <v>100.64</v>
      </c>
      <c r="D12" s="2">
        <v>99.75</v>
      </c>
      <c r="E12" s="2">
        <v>100.56</v>
      </c>
      <c r="F12" s="2">
        <v>100.78</v>
      </c>
      <c r="G12" s="2"/>
      <c r="H12" s="2">
        <f>AVERAGE(B12:F12)</f>
        <v>100.146</v>
      </c>
      <c r="I12" s="2">
        <f>STDEV(B12:F12)</f>
        <v>0.7562274790031832</v>
      </c>
      <c r="J12" s="2"/>
      <c r="K12" s="2"/>
      <c r="L12" s="2"/>
      <c r="M12" s="2"/>
    </row>
    <row r="13" spans="2:13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1" t="s">
        <v>56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1" t="s">
        <v>18</v>
      </c>
      <c r="B15" s="2">
        <v>207.211</v>
      </c>
      <c r="C15" s="2">
        <v>207.211</v>
      </c>
      <c r="D15" s="2">
        <v>207.211</v>
      </c>
      <c r="E15" s="2">
        <v>207.211</v>
      </c>
      <c r="F15" s="2">
        <v>207.211</v>
      </c>
      <c r="G15" s="2"/>
      <c r="H15" s="2"/>
      <c r="I15" s="2"/>
      <c r="J15" s="2"/>
      <c r="K15" s="2"/>
      <c r="L15" s="2"/>
      <c r="M15" s="2"/>
    </row>
    <row r="16" spans="1:13" ht="12.75">
      <c r="A16" s="1" t="s">
        <v>17</v>
      </c>
      <c r="B16" s="2">
        <v>118.71</v>
      </c>
      <c r="C16" s="2">
        <v>118.71</v>
      </c>
      <c r="D16" s="2">
        <v>118.71</v>
      </c>
      <c r="E16" s="2">
        <v>118.71</v>
      </c>
      <c r="F16" s="2">
        <v>118.71</v>
      </c>
      <c r="G16" s="2"/>
      <c r="H16" s="2"/>
      <c r="I16" s="2"/>
      <c r="J16" s="2"/>
      <c r="K16" s="2"/>
      <c r="L16" s="2"/>
      <c r="M16" s="2"/>
    </row>
    <row r="17" spans="1:13" ht="12.75">
      <c r="A17" s="1" t="s">
        <v>12</v>
      </c>
      <c r="B17" s="2">
        <v>32.065</v>
      </c>
      <c r="C17" s="2">
        <v>32.065</v>
      </c>
      <c r="D17" s="2">
        <v>32.065</v>
      </c>
      <c r="E17" s="2">
        <v>32.065</v>
      </c>
      <c r="F17" s="2">
        <v>32.065</v>
      </c>
      <c r="G17" s="2"/>
      <c r="H17" s="2"/>
      <c r="I17" s="2"/>
      <c r="J17" s="2"/>
      <c r="K17" s="2"/>
      <c r="L17" s="2"/>
      <c r="M17" s="2"/>
    </row>
    <row r="18" spans="1:13" ht="12.75">
      <c r="A18" s="1" t="s">
        <v>16</v>
      </c>
      <c r="B18" s="2">
        <v>74.921</v>
      </c>
      <c r="C18" s="2">
        <v>74.921</v>
      </c>
      <c r="D18" s="2">
        <v>74.921</v>
      </c>
      <c r="E18" s="2">
        <v>74.921</v>
      </c>
      <c r="F18" s="2">
        <v>74.921</v>
      </c>
      <c r="G18" s="2"/>
      <c r="H18" s="2"/>
      <c r="I18" s="2"/>
      <c r="J18" s="2"/>
      <c r="K18" s="2"/>
      <c r="L18" s="2"/>
      <c r="M18" s="2"/>
    </row>
    <row r="19" spans="1:13" ht="12.75">
      <c r="A19" s="1" t="s">
        <v>14</v>
      </c>
      <c r="B19" s="2">
        <v>55.845</v>
      </c>
      <c r="C19" s="2">
        <v>55.845</v>
      </c>
      <c r="D19" s="2">
        <v>55.845</v>
      </c>
      <c r="E19" s="2">
        <v>55.845</v>
      </c>
      <c r="F19" s="2">
        <v>55.845</v>
      </c>
      <c r="G19" s="2"/>
      <c r="H19" s="2"/>
      <c r="I19" s="2"/>
      <c r="J19" s="2"/>
      <c r="K19" s="2"/>
      <c r="L19" s="2"/>
      <c r="M19" s="2"/>
    </row>
    <row r="20" spans="2:13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1" t="s">
        <v>57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1" t="s">
        <v>18</v>
      </c>
      <c r="B22" s="2">
        <f>B5/B15</f>
        <v>0.2278836548252747</v>
      </c>
      <c r="C22" s="2">
        <f>C5/C15</f>
        <v>0.23623263243746712</v>
      </c>
      <c r="D22" s="2">
        <f>D5/D15</f>
        <v>0.23077925399713334</v>
      </c>
      <c r="E22" s="2">
        <f>E5/E15</f>
        <v>0.23541221267210716</v>
      </c>
      <c r="F22" s="2">
        <f>F5/F15</f>
        <v>0.23570177258929303</v>
      </c>
      <c r="G22" s="2"/>
      <c r="H22" s="2"/>
      <c r="I22" s="2"/>
      <c r="J22" s="2"/>
      <c r="K22" s="2"/>
      <c r="L22" s="2"/>
      <c r="M22" s="2"/>
    </row>
    <row r="23" spans="1:13" ht="12.75">
      <c r="A23" s="1" t="s">
        <v>17</v>
      </c>
      <c r="B23" s="2">
        <f>B6/B16</f>
        <v>0.24075478055766153</v>
      </c>
      <c r="C23" s="2">
        <f>C6/C16</f>
        <v>0.23418414623873307</v>
      </c>
      <c r="D23" s="2">
        <f>D6/D16</f>
        <v>0.23637435767837586</v>
      </c>
      <c r="E23" s="2">
        <f>E6/E16</f>
        <v>0.23645859657990062</v>
      </c>
      <c r="F23" s="2">
        <f>F6/F16</f>
        <v>0.23595316317075227</v>
      </c>
      <c r="G23" s="2"/>
      <c r="H23" s="2"/>
      <c r="I23" s="2"/>
      <c r="J23" s="2"/>
      <c r="K23" s="2"/>
      <c r="L23" s="2"/>
      <c r="M23" s="2"/>
    </row>
    <row r="24" spans="1:13" ht="12.75">
      <c r="A24" s="1" t="s">
        <v>12</v>
      </c>
      <c r="B24" s="2">
        <f>B7/B17</f>
        <v>0.6970216747232185</v>
      </c>
      <c r="C24" s="2">
        <f>C7/C17</f>
        <v>0.7023234055824108</v>
      </c>
      <c r="D24" s="2">
        <f>D7/D17</f>
        <v>0.6967098082020895</v>
      </c>
      <c r="E24" s="2">
        <f>E7/E17</f>
        <v>0.6914080773428973</v>
      </c>
      <c r="F24" s="2">
        <f>F7/F17</f>
        <v>0.7054420707937004</v>
      </c>
      <c r="G24" s="2"/>
      <c r="H24" s="2"/>
      <c r="I24" s="2"/>
      <c r="J24" s="2"/>
      <c r="K24" s="2"/>
      <c r="L24" s="2"/>
      <c r="M24" s="2"/>
    </row>
    <row r="25" spans="1:13" ht="12.75">
      <c r="A25" s="1" t="s">
        <v>16</v>
      </c>
      <c r="B25" s="2">
        <f>B8/B18</f>
        <v>0.008675805181457802</v>
      </c>
      <c r="C25" s="2">
        <f>C8/C18</f>
        <v>0.009610122662537872</v>
      </c>
      <c r="D25" s="2">
        <f>D8/D18</f>
        <v>0.011745705476435178</v>
      </c>
      <c r="E25" s="2">
        <f>E8/E18</f>
        <v>0.01187917940230376</v>
      </c>
      <c r="F25" s="2">
        <f>F8/F18</f>
        <v>0.0101440183660122</v>
      </c>
      <c r="G25" s="2"/>
      <c r="H25" s="2"/>
      <c r="I25" s="2"/>
      <c r="J25" s="2"/>
      <c r="K25" s="2"/>
      <c r="L25" s="2"/>
      <c r="M25" s="2"/>
    </row>
    <row r="26" spans="1:13" ht="12.75">
      <c r="A26" s="1" t="s">
        <v>14</v>
      </c>
      <c r="B26" s="2">
        <f>B9/B19</f>
        <v>0.0030441400304414006</v>
      </c>
      <c r="C26" s="2">
        <f>C9/C19</f>
        <v>0.009669621273166801</v>
      </c>
      <c r="D26" s="2">
        <f>D9/D19</f>
        <v>0.011639358939923001</v>
      </c>
      <c r="E26" s="2">
        <f>E9/E19</f>
        <v>0.011818426000537202</v>
      </c>
      <c r="F26" s="2">
        <f>F9/F19</f>
        <v>0.009848688333781002</v>
      </c>
      <c r="G26" s="2"/>
      <c r="H26" s="2"/>
      <c r="I26" s="2"/>
      <c r="J26" s="2"/>
      <c r="K26" s="2"/>
      <c r="L26" s="2"/>
      <c r="M26" s="2"/>
    </row>
    <row r="27" spans="1:13" ht="12.75">
      <c r="A27" s="1" t="s">
        <v>52</v>
      </c>
      <c r="B27" s="2">
        <f>SUM(B22:B26)</f>
        <v>1.177380055318054</v>
      </c>
      <c r="C27" s="2">
        <f>SUM(C22:C26)</f>
        <v>1.1920199281943156</v>
      </c>
      <c r="D27" s="2">
        <f>SUM(D22:D26)</f>
        <v>1.1872484842939568</v>
      </c>
      <c r="E27" s="2">
        <f>SUM(E22:E26)</f>
        <v>1.186976491997746</v>
      </c>
      <c r="F27" s="2">
        <f>SUM(F22:F26)</f>
        <v>1.1970897132535387</v>
      </c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1" t="s">
        <v>58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1" t="s">
        <v>18</v>
      </c>
      <c r="B30" s="2">
        <f>B22*5/B27</f>
        <v>0.9677574110244073</v>
      </c>
      <c r="C30" s="2">
        <f>C22*5/C27</f>
        <v>0.9908921270943633</v>
      </c>
      <c r="D30" s="2">
        <f>D22*5/D27</f>
        <v>0.9719079748262436</v>
      </c>
      <c r="E30" s="2">
        <f>E22*5/E27</f>
        <v>0.9916464827197025</v>
      </c>
      <c r="F30" s="2">
        <f>F22*5/F27</f>
        <v>0.9844783142805789</v>
      </c>
      <c r="G30" s="2"/>
      <c r="H30" s="2">
        <f>AVERAGE(B30:F30)</f>
        <v>0.981336461989059</v>
      </c>
      <c r="I30" s="2">
        <f>STDEV(B30:F30)</f>
        <v>0.010963182637507897</v>
      </c>
      <c r="J30" s="7">
        <v>0.98</v>
      </c>
      <c r="K30" s="2"/>
      <c r="L30" s="2"/>
      <c r="M30" s="2"/>
    </row>
    <row r="31" spans="1:13" ht="12.75">
      <c r="A31" s="1" t="s">
        <v>17</v>
      </c>
      <c r="B31" s="2">
        <f>B23*5/B27</f>
        <v>1.0224174406140452</v>
      </c>
      <c r="C31" s="2">
        <f>C23*5/C27</f>
        <v>0.9822996272951481</v>
      </c>
      <c r="D31" s="2">
        <f>D23*5/D27</f>
        <v>0.9954712968909157</v>
      </c>
      <c r="E31" s="2">
        <f>E23*5/E27</f>
        <v>0.9960542528602565</v>
      </c>
      <c r="F31" s="2">
        <f>F23*5/F27</f>
        <v>0.9855283215552048</v>
      </c>
      <c r="G31" s="2"/>
      <c r="H31" s="2">
        <f>AVERAGE(B31:F31)</f>
        <v>0.996354187843114</v>
      </c>
      <c r="I31" s="2">
        <f>STDEV(B31:F31)</f>
        <v>0.015770959510361865</v>
      </c>
      <c r="J31" s="7">
        <v>1</v>
      </c>
      <c r="K31" s="2"/>
      <c r="L31" s="2"/>
      <c r="M31" s="2"/>
    </row>
    <row r="32" spans="1:13" ht="12.75">
      <c r="A32" s="1" t="s">
        <v>12</v>
      </c>
      <c r="B32" s="2">
        <f>B24*5/B27</f>
        <v>2.960053856759647</v>
      </c>
      <c r="C32" s="2">
        <f>C24*5/C27</f>
        <v>2.9459381884927787</v>
      </c>
      <c r="D32" s="2">
        <f>D24*5/D27</f>
        <v>2.9341364399231677</v>
      </c>
      <c r="E32" s="2">
        <f>E24*5/E27</f>
        <v>2.9124758662204844</v>
      </c>
      <c r="F32" s="2">
        <f>F24*5/F27</f>
        <v>2.946487898874337</v>
      </c>
      <c r="G32" s="2"/>
      <c r="H32" s="2">
        <f>AVERAGE(B32:F32)</f>
        <v>2.9398184500540827</v>
      </c>
      <c r="I32" s="2">
        <f>STDEV(B32:F32)</f>
        <v>0.017827693067878302</v>
      </c>
      <c r="J32" s="7">
        <v>2.96</v>
      </c>
      <c r="K32" s="2"/>
      <c r="L32" s="2"/>
      <c r="M32" s="2"/>
    </row>
    <row r="33" spans="1:13" ht="12.75">
      <c r="A33" s="1" t="s">
        <v>16</v>
      </c>
      <c r="B33" s="2">
        <f>B25*5/B27</f>
        <v>0.03684369011633268</v>
      </c>
      <c r="C33" s="2">
        <f>C25*5/C27</f>
        <v>0.04031024329054376</v>
      </c>
      <c r="D33" s="2">
        <f>D25*5/D27</f>
        <v>0.04946607905513653</v>
      </c>
      <c r="E33" s="2">
        <f>E25*5/E27</f>
        <v>0.050039657408507125</v>
      </c>
      <c r="F33" s="2">
        <f>F25*5/F27</f>
        <v>0.042369499352066256</v>
      </c>
      <c r="G33" s="2"/>
      <c r="H33" s="2">
        <f>AVERAGE(B33:F33)</f>
        <v>0.04380583384451727</v>
      </c>
      <c r="I33" s="2">
        <f>STDEV(B33:F33)</f>
        <v>0.005780410613841057</v>
      </c>
      <c r="J33" s="7">
        <v>0.04</v>
      </c>
      <c r="K33" s="2"/>
      <c r="L33" s="2"/>
      <c r="M33" s="2"/>
    </row>
    <row r="34" spans="1:13" ht="12.75">
      <c r="A34" s="1" t="s">
        <v>53</v>
      </c>
      <c r="B34" s="2">
        <f>B26*5/B27</f>
        <v>0.012927601485567314</v>
      </c>
      <c r="C34" s="2">
        <f>C26*5/C27</f>
        <v>0.040559813827166655</v>
      </c>
      <c r="D34" s="2">
        <f>D26*5/D27</f>
        <v>0.0490182093045366</v>
      </c>
      <c r="E34" s="2">
        <f>E26*5/E27</f>
        <v>0.04978374079105033</v>
      </c>
      <c r="F34" s="2">
        <f>F26*5/F27</f>
        <v>0.04113596593781393</v>
      </c>
      <c r="G34" s="2"/>
      <c r="H34" s="2">
        <f>AVERAGE(B34:F34)</f>
        <v>0.038685066269226964</v>
      </c>
      <c r="I34" s="2">
        <f>STDEV(B34:F34)</f>
        <v>0.015024338594448064</v>
      </c>
      <c r="J34" s="7">
        <v>0.02</v>
      </c>
      <c r="K34" s="2"/>
      <c r="L34" s="2"/>
      <c r="M34" s="2"/>
    </row>
    <row r="35" spans="1:13" ht="12.75">
      <c r="A35" s="1" t="s">
        <v>52</v>
      </c>
      <c r="B35" s="2">
        <f>SUM(B30:B34)</f>
        <v>4.999999999999999</v>
      </c>
      <c r="C35" s="2">
        <f>SUM(C30:C34)</f>
        <v>5</v>
      </c>
      <c r="D35" s="2">
        <f>SUM(D30:D34)</f>
        <v>5</v>
      </c>
      <c r="E35" s="2">
        <f>SUM(E30:E34)</f>
        <v>5.000000000000001</v>
      </c>
      <c r="F35" s="2">
        <f>SUM(F30:F34)</f>
        <v>5.000000000000001</v>
      </c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20.25">
      <c r="B37" s="2"/>
      <c r="C37" s="2"/>
      <c r="D37" s="2"/>
      <c r="E37" s="2" t="s">
        <v>64</v>
      </c>
      <c r="F37" s="2"/>
      <c r="G37" s="2"/>
      <c r="H37" s="4" t="s">
        <v>54</v>
      </c>
      <c r="I37" s="2"/>
      <c r="J37" s="2"/>
      <c r="K37" s="2"/>
      <c r="L37" s="2"/>
      <c r="M37" s="2"/>
    </row>
    <row r="38" spans="2:18" ht="23.25">
      <c r="B38" s="2"/>
      <c r="C38" s="2"/>
      <c r="D38" s="2"/>
      <c r="E38" s="2" t="s">
        <v>61</v>
      </c>
      <c r="F38" s="2"/>
      <c r="G38" s="2"/>
      <c r="H38" s="4" t="s">
        <v>55</v>
      </c>
      <c r="I38" s="2"/>
      <c r="J38" s="2"/>
      <c r="K38" s="2"/>
      <c r="L38" s="2"/>
      <c r="M38" s="2"/>
      <c r="Q38" s="3" t="s">
        <v>63</v>
      </c>
      <c r="R38" s="3"/>
    </row>
    <row r="39" spans="2:13" ht="23.25">
      <c r="B39" s="2"/>
      <c r="C39" s="2"/>
      <c r="D39" s="2"/>
      <c r="E39" s="2" t="s">
        <v>62</v>
      </c>
      <c r="F39" s="2"/>
      <c r="G39" s="2"/>
      <c r="H39" s="4" t="s">
        <v>59</v>
      </c>
      <c r="I39" s="2"/>
      <c r="J39" s="2"/>
      <c r="K39" s="2"/>
      <c r="L39" s="2"/>
      <c r="M39" s="2"/>
    </row>
    <row r="40" spans="2:18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3" spans="1:4" ht="12.75">
      <c r="A43" s="3" t="s">
        <v>49</v>
      </c>
      <c r="B43" s="3"/>
      <c r="C43" s="3"/>
      <c r="D43" s="3"/>
    </row>
    <row r="44" ht="12.75">
      <c r="B44" s="1" t="s">
        <v>40</v>
      </c>
    </row>
    <row r="45" spans="2:9" ht="12.75">
      <c r="B45" s="1" t="s">
        <v>41</v>
      </c>
      <c r="C45" s="1" t="s">
        <v>42</v>
      </c>
      <c r="D45" s="1" t="s">
        <v>43</v>
      </c>
      <c r="E45" s="1" t="s">
        <v>44</v>
      </c>
      <c r="F45" s="1" t="s">
        <v>45</v>
      </c>
      <c r="G45" s="1" t="s">
        <v>46</v>
      </c>
      <c r="H45" s="1" t="s">
        <v>47</v>
      </c>
      <c r="I45" s="1" t="s">
        <v>48</v>
      </c>
    </row>
    <row r="46" spans="1:6" ht="12.75">
      <c r="A46" s="1" t="s">
        <v>6</v>
      </c>
      <c r="B46" s="1" t="s">
        <v>7</v>
      </c>
      <c r="C46" s="1" t="s">
        <v>8</v>
      </c>
      <c r="D46" s="1" t="s">
        <v>9</v>
      </c>
      <c r="E46" s="1" t="s">
        <v>10</v>
      </c>
      <c r="F46" s="1" t="s">
        <v>11</v>
      </c>
    </row>
    <row r="47" spans="1:13" ht="12.75">
      <c r="A47" s="1" t="s">
        <v>18</v>
      </c>
      <c r="B47" s="2">
        <v>49.88</v>
      </c>
      <c r="C47" s="2">
        <v>49.32</v>
      </c>
      <c r="D47" s="2">
        <v>53.37</v>
      </c>
      <c r="E47" s="2">
        <v>50.88</v>
      </c>
      <c r="F47" s="2">
        <v>51.93</v>
      </c>
      <c r="G47" s="2">
        <v>52.54</v>
      </c>
      <c r="H47" s="2">
        <v>50.86</v>
      </c>
      <c r="I47" s="2">
        <v>47.97</v>
      </c>
      <c r="J47" s="2"/>
      <c r="K47" s="2">
        <f>AVERAGE(B47:I47)</f>
        <v>50.84375</v>
      </c>
      <c r="L47" s="2">
        <f>STDEV(B47:I47)</f>
        <v>1.7707862458726207</v>
      </c>
      <c r="M47" s="2"/>
    </row>
    <row r="48" spans="1:13" ht="12.75">
      <c r="A48" s="1" t="s">
        <v>17</v>
      </c>
      <c r="B48" s="2">
        <v>28.33</v>
      </c>
      <c r="C48" s="2">
        <v>28.11</v>
      </c>
      <c r="D48" s="2">
        <v>27.91</v>
      </c>
      <c r="E48" s="2">
        <v>28.24</v>
      </c>
      <c r="F48" s="2">
        <v>28.17</v>
      </c>
      <c r="G48" s="2">
        <v>28.34</v>
      </c>
      <c r="H48" s="2">
        <v>27.91</v>
      </c>
      <c r="I48" s="2">
        <v>28.23</v>
      </c>
      <c r="J48" s="2"/>
      <c r="K48" s="2">
        <f aca="true" t="shared" si="0" ref="K48:K74">AVERAGE(B48:I48)</f>
        <v>28.154999999999998</v>
      </c>
      <c r="L48" s="2">
        <f aca="true" t="shared" si="1" ref="L48:L74">STDEV(B48:I48)</f>
        <v>0.16903085094601078</v>
      </c>
      <c r="M48" s="2"/>
    </row>
    <row r="49" spans="1:13" ht="12.75">
      <c r="A49" s="1" t="s">
        <v>12</v>
      </c>
      <c r="B49" s="2">
        <v>22.65</v>
      </c>
      <c r="C49" s="2">
        <v>22.65</v>
      </c>
      <c r="D49" s="2">
        <v>23.13</v>
      </c>
      <c r="E49" s="2">
        <v>23.15</v>
      </c>
      <c r="F49" s="2">
        <v>23.09</v>
      </c>
      <c r="G49" s="2">
        <v>23.04</v>
      </c>
      <c r="H49" s="2">
        <v>23.02</v>
      </c>
      <c r="I49" s="2">
        <v>23</v>
      </c>
      <c r="J49" s="2"/>
      <c r="K49" s="2">
        <f t="shared" si="0"/>
        <v>22.96625</v>
      </c>
      <c r="L49" s="2">
        <f t="shared" si="1"/>
        <v>0.20191493965814625</v>
      </c>
      <c r="M49" s="2"/>
    </row>
    <row r="50" spans="1:13" ht="12.75">
      <c r="A50" s="1" t="s">
        <v>16</v>
      </c>
      <c r="B50" s="2">
        <v>1.83</v>
      </c>
      <c r="C50" s="2">
        <v>2.22</v>
      </c>
      <c r="D50" s="2">
        <v>2.26</v>
      </c>
      <c r="E50" s="2">
        <v>2.16</v>
      </c>
      <c r="F50" s="2">
        <v>2.21</v>
      </c>
      <c r="G50" s="2">
        <v>2.24</v>
      </c>
      <c r="H50" s="2">
        <v>2.15</v>
      </c>
      <c r="I50" s="2">
        <v>2.27</v>
      </c>
      <c r="J50" s="2"/>
      <c r="K50" s="2">
        <f t="shared" si="0"/>
        <v>2.1675</v>
      </c>
      <c r="L50" s="2">
        <f t="shared" si="1"/>
        <v>0.14300349646075375</v>
      </c>
      <c r="M50" s="2"/>
    </row>
    <row r="51" spans="1:13" ht="12.75">
      <c r="A51" s="1" t="s">
        <v>14</v>
      </c>
      <c r="B51" s="2">
        <v>0.79</v>
      </c>
      <c r="C51" s="2">
        <v>1.01</v>
      </c>
      <c r="D51" s="2">
        <v>0.94</v>
      </c>
      <c r="E51" s="2">
        <v>0.81</v>
      </c>
      <c r="F51" s="2">
        <v>0.86</v>
      </c>
      <c r="G51" s="2">
        <v>1.09</v>
      </c>
      <c r="H51" s="2">
        <v>0.93</v>
      </c>
      <c r="I51" s="2">
        <v>0.98</v>
      </c>
      <c r="J51" s="2"/>
      <c r="K51" s="2">
        <f t="shared" si="0"/>
        <v>0.92625</v>
      </c>
      <c r="L51" s="2">
        <f t="shared" si="1"/>
        <v>0.10239105708717224</v>
      </c>
      <c r="M51" s="2"/>
    </row>
    <row r="52" spans="1:13" ht="12.75">
      <c r="A52" s="1" t="s">
        <v>15</v>
      </c>
      <c r="B52" s="2">
        <v>0</v>
      </c>
      <c r="C52" s="2">
        <v>0.06</v>
      </c>
      <c r="D52" s="2">
        <v>0.01</v>
      </c>
      <c r="E52" s="2">
        <v>0</v>
      </c>
      <c r="F52" s="2">
        <v>0</v>
      </c>
      <c r="G52" s="2">
        <v>0</v>
      </c>
      <c r="H52" s="2">
        <v>0.03</v>
      </c>
      <c r="I52" s="2">
        <v>0.16</v>
      </c>
      <c r="J52" s="2"/>
      <c r="K52" s="2">
        <f t="shared" si="0"/>
        <v>0.0325</v>
      </c>
      <c r="L52" s="2">
        <f t="shared" si="1"/>
        <v>0.05574175147179049</v>
      </c>
      <c r="M52" s="2"/>
    </row>
    <row r="53" spans="1:13" ht="12.75">
      <c r="A53" s="1" t="s">
        <v>13</v>
      </c>
      <c r="B53" s="2">
        <v>0.03</v>
      </c>
      <c r="C53" s="2">
        <v>0.03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/>
      <c r="K53" s="2">
        <f t="shared" si="0"/>
        <v>0.0075</v>
      </c>
      <c r="L53" s="2">
        <f t="shared" si="1"/>
        <v>0.013887301496588272</v>
      </c>
      <c r="M53" s="2"/>
    </row>
    <row r="54" spans="1:13" ht="12.75">
      <c r="A54" s="1" t="s">
        <v>19</v>
      </c>
      <c r="B54" s="2">
        <v>103.51</v>
      </c>
      <c r="C54" s="2">
        <v>103.41</v>
      </c>
      <c r="D54" s="2">
        <v>107.62</v>
      </c>
      <c r="E54" s="2">
        <v>105.25</v>
      </c>
      <c r="F54" s="2">
        <v>106.26</v>
      </c>
      <c r="G54" s="2">
        <v>107.25</v>
      </c>
      <c r="H54" s="2">
        <v>104.9</v>
      </c>
      <c r="I54" s="2">
        <v>102.61</v>
      </c>
      <c r="J54" s="2"/>
      <c r="K54" s="2">
        <f t="shared" si="0"/>
        <v>105.10125000000001</v>
      </c>
      <c r="L54" s="2">
        <f t="shared" si="1"/>
        <v>1.850300651245179</v>
      </c>
      <c r="M54" s="2"/>
    </row>
    <row r="55" spans="2:13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1" t="s">
        <v>18</v>
      </c>
      <c r="B56" s="2">
        <v>207.211</v>
      </c>
      <c r="C56" s="2">
        <v>207.211</v>
      </c>
      <c r="D56" s="2">
        <v>207.211</v>
      </c>
      <c r="E56" s="2">
        <v>207.211</v>
      </c>
      <c r="F56" s="2">
        <v>207.211</v>
      </c>
      <c r="G56" s="2">
        <v>207.211</v>
      </c>
      <c r="H56" s="2">
        <v>207.211</v>
      </c>
      <c r="I56" s="2">
        <v>207.211</v>
      </c>
      <c r="J56" s="2"/>
      <c r="K56" s="2"/>
      <c r="L56" s="2"/>
      <c r="M56" s="2"/>
    </row>
    <row r="57" spans="1:13" ht="12.75">
      <c r="A57" s="1" t="s">
        <v>17</v>
      </c>
      <c r="B57" s="2">
        <v>118.71</v>
      </c>
      <c r="C57" s="2">
        <v>118.71</v>
      </c>
      <c r="D57" s="2">
        <v>118.71</v>
      </c>
      <c r="E57" s="2">
        <v>118.71</v>
      </c>
      <c r="F57" s="2">
        <v>118.71</v>
      </c>
      <c r="G57" s="2">
        <v>118.71</v>
      </c>
      <c r="H57" s="2">
        <v>118.71</v>
      </c>
      <c r="I57" s="2">
        <v>118.71</v>
      </c>
      <c r="J57" s="2"/>
      <c r="K57" s="2"/>
      <c r="L57" s="2"/>
      <c r="M57" s="2"/>
    </row>
    <row r="58" spans="1:13" ht="12.75">
      <c r="A58" s="1" t="s">
        <v>12</v>
      </c>
      <c r="B58" s="2">
        <v>32.065</v>
      </c>
      <c r="C58" s="2">
        <v>32.065</v>
      </c>
      <c r="D58" s="2">
        <v>32.065</v>
      </c>
      <c r="E58" s="2">
        <v>32.065</v>
      </c>
      <c r="F58" s="2">
        <v>32.065</v>
      </c>
      <c r="G58" s="2">
        <v>32.065</v>
      </c>
      <c r="H58" s="2">
        <v>32.065</v>
      </c>
      <c r="I58" s="2">
        <v>32.065</v>
      </c>
      <c r="J58" s="2"/>
      <c r="K58" s="2"/>
      <c r="L58" s="2"/>
      <c r="M58" s="2"/>
    </row>
    <row r="59" spans="1:13" ht="12.75">
      <c r="A59" s="1" t="s">
        <v>16</v>
      </c>
      <c r="B59" s="2">
        <v>74.921</v>
      </c>
      <c r="C59" s="2">
        <v>74.921</v>
      </c>
      <c r="D59" s="2">
        <v>74.921</v>
      </c>
      <c r="E59" s="2">
        <v>74.921</v>
      </c>
      <c r="F59" s="2">
        <v>74.921</v>
      </c>
      <c r="G59" s="2">
        <v>74.921</v>
      </c>
      <c r="H59" s="2">
        <v>74.921</v>
      </c>
      <c r="I59" s="2">
        <v>74.921</v>
      </c>
      <c r="J59" s="2"/>
      <c r="K59" s="2"/>
      <c r="L59" s="2"/>
      <c r="M59" s="2"/>
    </row>
    <row r="60" spans="1:13" ht="12.75">
      <c r="A60" s="1" t="s">
        <v>14</v>
      </c>
      <c r="B60" s="2">
        <v>55.845</v>
      </c>
      <c r="C60" s="2">
        <v>55.845</v>
      </c>
      <c r="D60" s="2">
        <v>55.845</v>
      </c>
      <c r="E60" s="2">
        <v>55.845</v>
      </c>
      <c r="F60" s="2">
        <v>55.845</v>
      </c>
      <c r="G60" s="2">
        <v>55.845</v>
      </c>
      <c r="H60" s="2">
        <v>55.845</v>
      </c>
      <c r="I60" s="2">
        <v>55.845</v>
      </c>
      <c r="J60" s="2"/>
      <c r="K60" s="2"/>
      <c r="L60" s="2"/>
      <c r="M60" s="2"/>
    </row>
    <row r="61" spans="2:13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1" t="s">
        <v>18</v>
      </c>
      <c r="B62" s="2">
        <f>B47/B56</f>
        <v>0.240720811153848</v>
      </c>
      <c r="C62" s="2">
        <f aca="true" t="shared" si="2" ref="C62:I62">C47/C56</f>
        <v>0.23801825192677994</v>
      </c>
      <c r="D62" s="2">
        <f t="shared" si="2"/>
        <v>0.2575635463368257</v>
      </c>
      <c r="E62" s="2">
        <f t="shared" si="2"/>
        <v>0.2455468097736124</v>
      </c>
      <c r="F62" s="2">
        <f t="shared" si="2"/>
        <v>0.250614108324365</v>
      </c>
      <c r="G62" s="2">
        <f t="shared" si="2"/>
        <v>0.25355796748242126</v>
      </c>
      <c r="H62" s="2">
        <f t="shared" si="2"/>
        <v>0.2454502898012171</v>
      </c>
      <c r="I62" s="2">
        <f t="shared" si="2"/>
        <v>0.231503153790098</v>
      </c>
      <c r="J62" s="2"/>
      <c r="K62" s="2"/>
      <c r="L62" s="2"/>
      <c r="M62" s="2"/>
    </row>
    <row r="63" spans="1:13" ht="12.75">
      <c r="A63" s="1" t="s">
        <v>17</v>
      </c>
      <c r="B63" s="2">
        <f aca="true" t="shared" si="3" ref="B63:I63">B48/B57</f>
        <v>0.2386488080195434</v>
      </c>
      <c r="C63" s="2">
        <f t="shared" si="3"/>
        <v>0.2367955521859995</v>
      </c>
      <c r="D63" s="2">
        <f t="shared" si="3"/>
        <v>0.23511077415550502</v>
      </c>
      <c r="E63" s="2">
        <f t="shared" si="3"/>
        <v>0.2378906579058209</v>
      </c>
      <c r="F63" s="2">
        <f t="shared" si="3"/>
        <v>0.23730098559514787</v>
      </c>
      <c r="G63" s="2">
        <f t="shared" si="3"/>
        <v>0.23873304692106817</v>
      </c>
      <c r="H63" s="2">
        <f t="shared" si="3"/>
        <v>0.23511077415550502</v>
      </c>
      <c r="I63" s="2">
        <f t="shared" si="3"/>
        <v>0.2378064190042962</v>
      </c>
      <c r="J63" s="2"/>
      <c r="K63" s="2"/>
      <c r="L63" s="2"/>
      <c r="M63" s="2"/>
    </row>
    <row r="64" spans="1:13" ht="12.75">
      <c r="A64" s="1" t="s">
        <v>12</v>
      </c>
      <c r="B64" s="2">
        <f aca="true" t="shared" si="4" ref="B64:I64">B49/B58</f>
        <v>0.7063776703570872</v>
      </c>
      <c r="C64" s="2">
        <f t="shared" si="4"/>
        <v>0.7063776703570872</v>
      </c>
      <c r="D64" s="2">
        <f t="shared" si="4"/>
        <v>0.7213472633712771</v>
      </c>
      <c r="E64" s="2">
        <f t="shared" si="4"/>
        <v>0.721970996413535</v>
      </c>
      <c r="F64" s="2">
        <f t="shared" si="4"/>
        <v>0.7200997972867613</v>
      </c>
      <c r="G64" s="2">
        <f t="shared" si="4"/>
        <v>0.7185404646811165</v>
      </c>
      <c r="H64" s="2">
        <f t="shared" si="4"/>
        <v>0.7179167316388586</v>
      </c>
      <c r="I64" s="2">
        <f t="shared" si="4"/>
        <v>0.7172929985966007</v>
      </c>
      <c r="J64" s="2"/>
      <c r="K64" s="2"/>
      <c r="L64" s="2"/>
      <c r="M64" s="2"/>
    </row>
    <row r="65" spans="1:13" ht="12.75">
      <c r="A65" s="1" t="s">
        <v>16</v>
      </c>
      <c r="B65" s="2">
        <f aca="true" t="shared" si="5" ref="B65:I65">B50/B59</f>
        <v>0.024425728433950425</v>
      </c>
      <c r="C65" s="2">
        <f t="shared" si="5"/>
        <v>0.02963121154282511</v>
      </c>
      <c r="D65" s="2">
        <f t="shared" si="5"/>
        <v>0.03016510724629943</v>
      </c>
      <c r="E65" s="2">
        <f t="shared" si="5"/>
        <v>0.02883036798761362</v>
      </c>
      <c r="F65" s="2">
        <f t="shared" si="5"/>
        <v>0.029497737616956524</v>
      </c>
      <c r="G65" s="2">
        <f t="shared" si="5"/>
        <v>0.029898159394562272</v>
      </c>
      <c r="H65" s="2">
        <f t="shared" si="5"/>
        <v>0.028696894061745033</v>
      </c>
      <c r="I65" s="2">
        <f t="shared" si="5"/>
        <v>0.030298581172168014</v>
      </c>
      <c r="J65" s="2"/>
      <c r="K65" s="2"/>
      <c r="L65" s="2"/>
      <c r="M65" s="2"/>
    </row>
    <row r="66" spans="1:13" ht="12.75">
      <c r="A66" s="1" t="s">
        <v>14</v>
      </c>
      <c r="B66" s="2">
        <f aca="true" t="shared" si="6" ref="B66:I66">B51/B60</f>
        <v>0.014146297788521802</v>
      </c>
      <c r="C66" s="2">
        <f t="shared" si="6"/>
        <v>0.0180857731220342</v>
      </c>
      <c r="D66" s="2">
        <f t="shared" si="6"/>
        <v>0.0168323036977348</v>
      </c>
      <c r="E66" s="2">
        <f t="shared" si="6"/>
        <v>0.014504431909750202</v>
      </c>
      <c r="F66" s="2">
        <f t="shared" si="6"/>
        <v>0.015399767212821202</v>
      </c>
      <c r="G66" s="2">
        <f t="shared" si="6"/>
        <v>0.019518309606947802</v>
      </c>
      <c r="H66" s="2">
        <f t="shared" si="6"/>
        <v>0.0166532366371206</v>
      </c>
      <c r="I66" s="2">
        <f t="shared" si="6"/>
        <v>0.0175485719401916</v>
      </c>
      <c r="J66" s="2"/>
      <c r="K66" s="2"/>
      <c r="L66" s="2"/>
      <c r="M66" s="2"/>
    </row>
    <row r="67" spans="1:13" ht="12.75">
      <c r="A67" s="1" t="s">
        <v>52</v>
      </c>
      <c r="B67" s="2">
        <f>SUM(B62:B66)</f>
        <v>1.2243193157529508</v>
      </c>
      <c r="C67" s="2">
        <f aca="true" t="shared" si="7" ref="C67:I67">SUM(C62:C66)</f>
        <v>1.2289084591347261</v>
      </c>
      <c r="D67" s="2">
        <f t="shared" si="7"/>
        <v>1.261018994807642</v>
      </c>
      <c r="E67" s="2">
        <f t="shared" si="7"/>
        <v>1.2487432639903322</v>
      </c>
      <c r="F67" s="2">
        <f t="shared" si="7"/>
        <v>1.2529123960360518</v>
      </c>
      <c r="G67" s="2">
        <f t="shared" si="7"/>
        <v>1.260247948086116</v>
      </c>
      <c r="H67" s="2">
        <f t="shared" si="7"/>
        <v>1.2438279262944465</v>
      </c>
      <c r="I67" s="2">
        <f t="shared" si="7"/>
        <v>1.2344497245033546</v>
      </c>
      <c r="J67" s="2"/>
      <c r="K67" s="2"/>
      <c r="L67" s="2"/>
      <c r="M67" s="2"/>
    </row>
    <row r="68" spans="2:13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1" t="s">
        <v>18</v>
      </c>
      <c r="B69" s="2">
        <f>B62*5/B67</f>
        <v>0.9830801820103843</v>
      </c>
      <c r="C69" s="2">
        <f aca="true" t="shared" si="8" ref="C69:I69">C62*5/C67</f>
        <v>0.9684132701567068</v>
      </c>
      <c r="D69" s="2">
        <f t="shared" si="8"/>
        <v>1.021251652026522</v>
      </c>
      <c r="E69" s="2">
        <f t="shared" si="8"/>
        <v>0.9831757129522879</v>
      </c>
      <c r="F69" s="2">
        <f t="shared" si="8"/>
        <v>1.0001262223809688</v>
      </c>
      <c r="G69" s="2">
        <f t="shared" si="8"/>
        <v>1.0059844488042564</v>
      </c>
      <c r="H69" s="2">
        <f t="shared" si="8"/>
        <v>0.9866730140577042</v>
      </c>
      <c r="I69" s="2">
        <f t="shared" si="8"/>
        <v>0.9376775302989219</v>
      </c>
      <c r="J69" s="2"/>
      <c r="K69" s="2">
        <f t="shared" si="0"/>
        <v>0.985797754085969</v>
      </c>
      <c r="L69" s="2">
        <f t="shared" si="1"/>
        <v>0.02536192062077886</v>
      </c>
      <c r="M69" s="7">
        <v>1</v>
      </c>
    </row>
    <row r="70" spans="1:13" ht="12.75">
      <c r="A70" s="1" t="s">
        <v>17</v>
      </c>
      <c r="B70" s="2">
        <f>B63*5/B67</f>
        <v>0.9746183244392231</v>
      </c>
      <c r="C70" s="2">
        <f aca="true" t="shared" si="9" ref="C70:I70">C63*5/C67</f>
        <v>0.9634385312667111</v>
      </c>
      <c r="D70" s="2">
        <f t="shared" si="9"/>
        <v>0.9322253476101254</v>
      </c>
      <c r="E70" s="2">
        <f t="shared" si="9"/>
        <v>0.9525202848568185</v>
      </c>
      <c r="F70" s="2">
        <f t="shared" si="9"/>
        <v>0.9469975169290276</v>
      </c>
      <c r="G70" s="2">
        <f t="shared" si="9"/>
        <v>0.9471669733072041</v>
      </c>
      <c r="H70" s="2">
        <f t="shared" si="9"/>
        <v>0.945109726133646</v>
      </c>
      <c r="I70" s="2">
        <f t="shared" si="9"/>
        <v>0.9632081982924449</v>
      </c>
      <c r="J70" s="2"/>
      <c r="K70" s="2">
        <f t="shared" si="0"/>
        <v>0.9531606128544</v>
      </c>
      <c r="L70" s="2">
        <f t="shared" si="1"/>
        <v>0.013333323241698074</v>
      </c>
      <c r="M70" s="7">
        <v>0.95</v>
      </c>
    </row>
    <row r="71" spans="1:13" ht="12.75">
      <c r="A71" s="1" t="s">
        <v>12</v>
      </c>
      <c r="B71" s="2">
        <f>B64*5/B67</f>
        <v>2.8847771217375104</v>
      </c>
      <c r="C71" s="2">
        <f aca="true" t="shared" si="10" ref="C71:I71">C64*5/C67</f>
        <v>2.8740044268815894</v>
      </c>
      <c r="D71" s="2">
        <f t="shared" si="10"/>
        <v>2.860176041524706</v>
      </c>
      <c r="E71" s="2">
        <f t="shared" si="10"/>
        <v>2.8907903539214788</v>
      </c>
      <c r="F71" s="2">
        <f t="shared" si="10"/>
        <v>2.873703698538716</v>
      </c>
      <c r="G71" s="2">
        <f t="shared" si="10"/>
        <v>2.8507900598939</v>
      </c>
      <c r="H71" s="2">
        <f t="shared" si="10"/>
        <v>2.8859165985187447</v>
      </c>
      <c r="I71" s="2">
        <f t="shared" si="10"/>
        <v>2.905314750202496</v>
      </c>
      <c r="J71" s="2"/>
      <c r="K71" s="2">
        <f t="shared" si="0"/>
        <v>2.8781841314023926</v>
      </c>
      <c r="L71" s="2">
        <f t="shared" si="1"/>
        <v>0.01736382345705196</v>
      </c>
      <c r="M71" s="7">
        <v>2.88</v>
      </c>
    </row>
    <row r="72" spans="1:13" ht="12.75">
      <c r="A72" s="1" t="s">
        <v>16</v>
      </c>
      <c r="B72" s="2">
        <f>B65*5/B67</f>
        <v>0.09975227916309036</v>
      </c>
      <c r="C72" s="2">
        <f aca="true" t="shared" si="11" ref="C72:I72">C65*5/C67</f>
        <v>0.12055906736816033</v>
      </c>
      <c r="D72" s="2">
        <f t="shared" si="11"/>
        <v>0.1196060779833886</v>
      </c>
      <c r="E72" s="2">
        <f t="shared" si="11"/>
        <v>0.11543753155267</v>
      </c>
      <c r="F72" s="2">
        <f t="shared" si="11"/>
        <v>0.11771668039314276</v>
      </c>
      <c r="G72" s="2">
        <f t="shared" si="11"/>
        <v>0.11862014709076621</v>
      </c>
      <c r="H72" s="2">
        <f t="shared" si="11"/>
        <v>0.11535717061457795</v>
      </c>
      <c r="I72" s="2">
        <f t="shared" si="11"/>
        <v>0.12272100098834637</v>
      </c>
      <c r="J72" s="2"/>
      <c r="K72" s="2">
        <f t="shared" si="0"/>
        <v>0.11622124439426781</v>
      </c>
      <c r="L72" s="2">
        <f t="shared" si="1"/>
        <v>0.007102306973650019</v>
      </c>
      <c r="M72" s="7">
        <v>0.12</v>
      </c>
    </row>
    <row r="73" spans="1:13" ht="12.75">
      <c r="A73" s="1" t="s">
        <v>53</v>
      </c>
      <c r="B73" s="2">
        <f>B66*5/B67</f>
        <v>0.05777209264979167</v>
      </c>
      <c r="C73" s="2">
        <f aca="true" t="shared" si="12" ref="C73:I73">C66*5/C67</f>
        <v>0.07358470432683158</v>
      </c>
      <c r="D73" s="2">
        <f t="shared" si="12"/>
        <v>0.06674088085525798</v>
      </c>
      <c r="E73" s="2">
        <f t="shared" si="12"/>
        <v>0.05807611671674449</v>
      </c>
      <c r="F73" s="2">
        <f t="shared" si="12"/>
        <v>0.06145588175814522</v>
      </c>
      <c r="G73" s="2">
        <f t="shared" si="12"/>
        <v>0.07743837090387418</v>
      </c>
      <c r="H73" s="2">
        <f t="shared" si="12"/>
        <v>0.06694349067532653</v>
      </c>
      <c r="I73" s="2">
        <f t="shared" si="12"/>
        <v>0.07107852021779083</v>
      </c>
      <c r="J73" s="2"/>
      <c r="K73" s="2">
        <f t="shared" si="0"/>
        <v>0.0666362572629703</v>
      </c>
      <c r="L73" s="2">
        <f t="shared" si="1"/>
        <v>0.007206062181717517</v>
      </c>
      <c r="M73" s="7">
        <v>0.05</v>
      </c>
    </row>
    <row r="74" spans="1:13" ht="12.75">
      <c r="A74" s="1" t="s">
        <v>52</v>
      </c>
      <c r="B74" s="2">
        <f>SUM(B69:B73)</f>
        <v>5</v>
      </c>
      <c r="C74" s="2">
        <f aca="true" t="shared" si="13" ref="C74:I74">SUM(C69:C73)</f>
        <v>4.999999999999999</v>
      </c>
      <c r="D74" s="2">
        <f t="shared" si="13"/>
        <v>5.000000000000001</v>
      </c>
      <c r="E74" s="2">
        <f t="shared" si="13"/>
        <v>5</v>
      </c>
      <c r="F74" s="2">
        <f t="shared" si="13"/>
        <v>5</v>
      </c>
      <c r="G74" s="2">
        <f t="shared" si="13"/>
        <v>5</v>
      </c>
      <c r="H74" s="2">
        <f t="shared" si="13"/>
        <v>4.999999999999999</v>
      </c>
      <c r="I74" s="2">
        <f t="shared" si="13"/>
        <v>5</v>
      </c>
      <c r="J74" s="2"/>
      <c r="K74" s="2">
        <f t="shared" si="0"/>
        <v>5</v>
      </c>
      <c r="L74" s="2">
        <f t="shared" si="1"/>
        <v>0</v>
      </c>
      <c r="M74" s="2"/>
    </row>
    <row r="75" spans="2:13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23.25">
      <c r="B76" s="2"/>
      <c r="C76" s="2"/>
      <c r="D76" s="2"/>
      <c r="E76" s="2"/>
      <c r="F76" s="2"/>
      <c r="G76" s="4" t="s">
        <v>59</v>
      </c>
      <c r="H76" s="2"/>
      <c r="I76" s="2"/>
      <c r="J76" s="2"/>
      <c r="K76" s="2"/>
      <c r="L76" s="2"/>
      <c r="M76" s="2"/>
    </row>
    <row r="77" spans="2:13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3.5" customHeight="1">
      <c r="A80" s="8" t="s">
        <v>60</v>
      </c>
      <c r="B80" s="8"/>
      <c r="C80" s="8"/>
      <c r="D80" s="8"/>
      <c r="E80" s="8"/>
      <c r="F80" s="8"/>
      <c r="G80" s="8"/>
      <c r="H80" s="8"/>
      <c r="I80" s="2"/>
      <c r="J80" s="2"/>
      <c r="K80" s="2"/>
      <c r="L80" s="2"/>
      <c r="M80" s="2"/>
    </row>
    <row r="81" spans="1:8" ht="12.75">
      <c r="A81" s="1" t="s">
        <v>20</v>
      </c>
      <c r="B81" s="1" t="s">
        <v>21</v>
      </c>
      <c r="C81" s="1" t="s">
        <v>22</v>
      </c>
      <c r="D81" s="1" t="s">
        <v>23</v>
      </c>
      <c r="E81" s="1" t="s">
        <v>24</v>
      </c>
      <c r="F81" s="1" t="s">
        <v>25</v>
      </c>
      <c r="G81" s="1" t="s">
        <v>26</v>
      </c>
      <c r="H81" s="1" t="s">
        <v>27</v>
      </c>
    </row>
    <row r="82" spans="1:8" ht="12.75">
      <c r="A82" s="1" t="s">
        <v>28</v>
      </c>
      <c r="B82" s="1" t="s">
        <v>16</v>
      </c>
      <c r="C82" s="1" t="s">
        <v>29</v>
      </c>
      <c r="D82" s="1">
        <v>20</v>
      </c>
      <c r="E82" s="1">
        <v>10</v>
      </c>
      <c r="F82" s="1">
        <v>600</v>
      </c>
      <c r="G82" s="1">
        <v>-600</v>
      </c>
      <c r="H82" s="1" t="s">
        <v>30</v>
      </c>
    </row>
    <row r="83" spans="1:8" ht="12.75">
      <c r="A83" s="1" t="s">
        <v>31</v>
      </c>
      <c r="B83" s="1" t="s">
        <v>12</v>
      </c>
      <c r="C83" s="1" t="s">
        <v>32</v>
      </c>
      <c r="D83" s="1">
        <v>20</v>
      </c>
      <c r="E83" s="1">
        <v>10</v>
      </c>
      <c r="F83" s="1">
        <v>600</v>
      </c>
      <c r="G83" s="1">
        <v>-600</v>
      </c>
      <c r="H83" s="1" t="s">
        <v>33</v>
      </c>
    </row>
    <row r="84" spans="1:8" ht="12.75">
      <c r="A84" s="1" t="s">
        <v>31</v>
      </c>
      <c r="B84" s="1" t="s">
        <v>13</v>
      </c>
      <c r="C84" s="1" t="s">
        <v>32</v>
      </c>
      <c r="D84" s="1">
        <v>20</v>
      </c>
      <c r="E84" s="1">
        <v>10</v>
      </c>
      <c r="F84" s="1">
        <v>600</v>
      </c>
      <c r="G84" s="1">
        <v>-600</v>
      </c>
      <c r="H84" s="1" t="s">
        <v>34</v>
      </c>
    </row>
    <row r="85" spans="1:8" ht="12.75">
      <c r="A85" s="1" t="s">
        <v>31</v>
      </c>
      <c r="B85" s="1" t="s">
        <v>17</v>
      </c>
      <c r="C85" s="1" t="s">
        <v>29</v>
      </c>
      <c r="D85" s="1">
        <v>20</v>
      </c>
      <c r="E85" s="1">
        <v>10</v>
      </c>
      <c r="F85" s="1">
        <v>500</v>
      </c>
      <c r="G85" s="1">
        <v>-500</v>
      </c>
      <c r="H85" s="1" t="s">
        <v>35</v>
      </c>
    </row>
    <row r="86" spans="1:8" ht="12.75">
      <c r="A86" s="1" t="s">
        <v>36</v>
      </c>
      <c r="B86" s="1" t="s">
        <v>14</v>
      </c>
      <c r="C86" s="1" t="s">
        <v>32</v>
      </c>
      <c r="D86" s="1">
        <v>20</v>
      </c>
      <c r="E86" s="1">
        <v>10</v>
      </c>
      <c r="F86" s="1">
        <v>500</v>
      </c>
      <c r="G86" s="1">
        <v>-500</v>
      </c>
      <c r="H86" s="1" t="s">
        <v>37</v>
      </c>
    </row>
    <row r="87" spans="1:8" ht="12.75">
      <c r="A87" s="1" t="s">
        <v>36</v>
      </c>
      <c r="B87" s="1" t="s">
        <v>15</v>
      </c>
      <c r="C87" s="1" t="s">
        <v>32</v>
      </c>
      <c r="D87" s="1">
        <v>20</v>
      </c>
      <c r="E87" s="1">
        <v>10</v>
      </c>
      <c r="F87" s="1">
        <v>500</v>
      </c>
      <c r="G87" s="1">
        <v>-500</v>
      </c>
      <c r="H87" s="1" t="s">
        <v>38</v>
      </c>
    </row>
    <row r="88" spans="1:8" ht="12.75">
      <c r="A88" s="1" t="s">
        <v>36</v>
      </c>
      <c r="B88" s="1" t="s">
        <v>18</v>
      </c>
      <c r="C88" s="1" t="s">
        <v>29</v>
      </c>
      <c r="D88" s="1">
        <v>20</v>
      </c>
      <c r="E88" s="1">
        <v>10</v>
      </c>
      <c r="F88" s="1">
        <v>500</v>
      </c>
      <c r="G88" s="1">
        <v>-500</v>
      </c>
      <c r="H88" s="1" t="s">
        <v>39</v>
      </c>
    </row>
  </sheetData>
  <mergeCells count="1">
    <mergeCell ref="A80:H8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2007-12-12T01:27:19Z</dcterms:created>
  <dcterms:modified xsi:type="dcterms:W3CDTF">2007-12-12T02:03:24Z</dcterms:modified>
  <cp:category/>
  <cp:version/>
  <cp:contentType/>
  <cp:contentStatus/>
</cp:coreProperties>
</file>