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819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8" i="1" l="1"/>
  <c r="D16" i="1"/>
  <c r="B30" i="1" s="1"/>
  <c r="E16" i="1"/>
  <c r="B23" i="1" s="1"/>
  <c r="F16" i="1"/>
  <c r="B24" i="1" s="1"/>
  <c r="G16" i="1"/>
  <c r="B26" i="1" s="1"/>
  <c r="H16" i="1"/>
  <c r="B27" i="1" s="1"/>
  <c r="I16" i="1"/>
  <c r="B28" i="1" s="1"/>
  <c r="J16" i="1"/>
  <c r="B29" i="1" s="1"/>
  <c r="K16" i="1"/>
  <c r="B35" i="1" s="1"/>
  <c r="L16" i="1"/>
  <c r="B25" i="1" s="1"/>
  <c r="M16" i="1"/>
  <c r="B22" i="1" s="1"/>
  <c r="N16" i="1"/>
  <c r="C16" i="1"/>
  <c r="B34" i="1" s="1"/>
  <c r="D17" i="1"/>
  <c r="E17" i="1"/>
  <c r="F17" i="1"/>
  <c r="G17" i="1"/>
  <c r="H17" i="1"/>
  <c r="I17" i="1"/>
  <c r="J17" i="1"/>
  <c r="K17" i="1"/>
  <c r="L17" i="1"/>
  <c r="M17" i="1"/>
  <c r="N17" i="1"/>
  <c r="C17" i="1"/>
  <c r="B37" i="1" l="1"/>
  <c r="B36" i="1"/>
  <c r="D35" i="1"/>
  <c r="D34" i="1"/>
  <c r="E34" i="1" s="1"/>
  <c r="D33" i="1"/>
  <c r="E33" i="1" s="1"/>
  <c r="E32" i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B38" i="1" l="1"/>
  <c r="E35" i="1"/>
  <c r="E36" i="1" s="1"/>
  <c r="E37" i="1"/>
  <c r="E38" i="1" l="1"/>
  <c r="D45" i="1" s="1"/>
  <c r="F25" i="1" l="1"/>
  <c r="G25" i="1" s="1"/>
  <c r="F22" i="1"/>
  <c r="G22" i="1" s="1"/>
  <c r="F26" i="1"/>
  <c r="G26" i="1" s="1"/>
  <c r="F29" i="1"/>
  <c r="G29" i="1" s="1"/>
  <c r="F23" i="1"/>
  <c r="G23" i="1" s="1"/>
  <c r="F27" i="1"/>
  <c r="G27" i="1" s="1"/>
  <c r="F24" i="1"/>
  <c r="G24" i="1" s="1"/>
  <c r="F28" i="1"/>
  <c r="G28" i="1" s="1"/>
  <c r="F30" i="1"/>
  <c r="G30" i="1" s="1"/>
  <c r="J22" i="1" s="1"/>
  <c r="F34" i="1"/>
  <c r="G34" i="1" s="1"/>
  <c r="J25" i="1" s="1"/>
  <c r="F31" i="1"/>
  <c r="G31" i="1" s="1"/>
  <c r="F33" i="1"/>
  <c r="G33" i="1" s="1"/>
  <c r="F35" i="1"/>
  <c r="G35" i="1" s="1"/>
  <c r="J24" i="1" s="1"/>
  <c r="J23" i="1" l="1"/>
</calcChain>
</file>

<file path=xl/sharedStrings.xml><?xml version="1.0" encoding="utf-8"?>
<sst xmlns="http://schemas.openxmlformats.org/spreadsheetml/2006/main" count="105" uniqueCount="51">
  <si>
    <t>Fit Calulator with Cl and F</t>
  </si>
  <si>
    <t>Oxide</t>
  </si>
  <si>
    <t>Wt % Oxide</t>
  </si>
  <si>
    <t>Oxide MW</t>
  </si>
  <si>
    <t>Mol #</t>
  </si>
  <si>
    <t>Atom Prop.</t>
  </si>
  <si>
    <t>Anion Prop.</t>
  </si>
  <si>
    <t># Ions/formula</t>
  </si>
  <si>
    <r>
      <t>ThO</t>
    </r>
    <r>
      <rPr>
        <vertAlign val="subscript"/>
        <sz val="10"/>
        <rFont val="Arial"/>
        <family val="2"/>
      </rPr>
      <t>2</t>
    </r>
  </si>
  <si>
    <r>
      <t>Y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</si>
  <si>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La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</si>
  <si>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Ce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</si>
  <si>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Pr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</si>
  <si>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Nd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</si>
  <si>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Sm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</si>
  <si>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Gd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</si>
  <si>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CaO</t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</si>
  <si>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</si>
  <si>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O-</t>
    </r>
  </si>
  <si>
    <t>Cl</t>
  </si>
  <si>
    <t>F</t>
  </si>
  <si>
    <r>
      <t>CO</t>
    </r>
    <r>
      <rPr>
        <vertAlign val="subscript"/>
        <sz val="10"/>
        <rFont val="Arial"/>
        <family val="2"/>
      </rPr>
      <t>2</t>
    </r>
  </si>
  <si>
    <t>Total:</t>
  </si>
  <si>
    <t>- O = F, Cl</t>
  </si>
  <si>
    <t>Enter Oxygens in formula:</t>
  </si>
  <si>
    <t>Oxygen Factor Calculation:</t>
  </si>
  <si>
    <t>F=</t>
  </si>
  <si>
    <t>F is factor for anion proportion calculation</t>
  </si>
  <si>
    <t>Note 1: O = F, Cl is calc as (Fx15.9994/2x18.9984) + (Clx15.9994/2x35.453)</t>
  </si>
  <si>
    <t>Stan Evans - 8 August 2008</t>
  </si>
  <si>
    <t>R060971.</t>
  </si>
  <si>
    <t>Point#</t>
  </si>
  <si>
    <t>Comment</t>
  </si>
  <si>
    <t>Total</t>
  </si>
  <si>
    <t>Y2O3</t>
  </si>
  <si>
    <t>La2O3</t>
  </si>
  <si>
    <t>Pr2O3</t>
  </si>
  <si>
    <t>Nd2O3</t>
  </si>
  <si>
    <t>SmO</t>
  </si>
  <si>
    <t>Gd2O3</t>
  </si>
  <si>
    <t>CO2</t>
  </si>
  <si>
    <t>Ce2O3</t>
  </si>
  <si>
    <t>ThO2</t>
  </si>
  <si>
    <t>average</t>
  </si>
  <si>
    <t>std dev</t>
  </si>
  <si>
    <t>Sample Description: Synchysite-(Ce) R060971</t>
  </si>
  <si>
    <r>
      <t>CaCe(CO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F</t>
    </r>
  </si>
  <si>
    <t xml:space="preserve">Ca = </t>
  </si>
  <si>
    <t xml:space="preserve">C = </t>
  </si>
  <si>
    <t xml:space="preserve">F = </t>
  </si>
  <si>
    <t xml:space="preserve">REE + Th=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</si>
</sst>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b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0" xfId="0" applyFont="1"/>
    <xf numFmtId="0" fontId="2" fillId="3" borderId="0" xfId="0" applyFont="1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164" fontId="0" fillId="0" borderId="3" xfId="0" applyNumberFormat="1" applyBorder="1"/>
    <xf numFmtId="0" fontId="2" fillId="0" borderId="3" xfId="0" applyFont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4" xfId="0" applyFill="1" applyBorder="1"/>
    <xf numFmtId="0" fontId="2" fillId="0" borderId="0" xfId="0" applyFont="1"/>
    <xf numFmtId="0" fontId="0" fillId="0" borderId="4" xfId="0" quotePrefix="1" applyFill="1" applyBorder="1"/>
    <xf numFmtId="2" fontId="0" fillId="0" borderId="0" xfId="0" applyNumberFormat="1"/>
    <xf numFmtId="0" fontId="0" fillId="4" borderId="0" xfId="0" applyFill="1" applyAlignment="1"/>
    <xf numFmtId="0" fontId="0" fillId="4" borderId="0" xfId="0" applyFill="1"/>
    <xf numFmtId="0" fontId="0" fillId="4" borderId="0" xfId="0" applyFill="1" applyAlignment="1">
      <alignment horizontal="left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6" borderId="0" xfId="0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13" workbookViewId="0">
      <selection activeCell="H28" sqref="H28"/>
    </sheetView>
  </sheetViews>
  <sheetFormatPr defaultRowHeight="15" x14ac:dyDescent="0.25"/>
  <cols>
    <col min="1" max="1" width="10.28515625" customWidth="1"/>
    <col min="2" max="2" width="12.85546875" customWidth="1"/>
    <col min="3" max="3" width="9.5703125" customWidth="1"/>
    <col min="5" max="6" width="8.85546875" customWidth="1"/>
    <col min="7" max="7" width="9.5703125" customWidth="1"/>
    <col min="257" max="257" width="10.28515625" customWidth="1"/>
    <col min="258" max="258" width="12.85546875" customWidth="1"/>
    <col min="259" max="259" width="11.42578125" customWidth="1"/>
    <col min="261" max="261" width="11.42578125" customWidth="1"/>
    <col min="262" max="262" width="10.7109375" customWidth="1"/>
    <col min="263" max="263" width="13" customWidth="1"/>
    <col min="513" max="513" width="10.28515625" customWidth="1"/>
    <col min="514" max="514" width="12.85546875" customWidth="1"/>
    <col min="515" max="515" width="11.42578125" customWidth="1"/>
    <col min="517" max="517" width="11.42578125" customWidth="1"/>
    <col min="518" max="518" width="10.7109375" customWidth="1"/>
    <col min="519" max="519" width="13" customWidth="1"/>
    <col min="769" max="769" width="10.28515625" customWidth="1"/>
    <col min="770" max="770" width="12.85546875" customWidth="1"/>
    <col min="771" max="771" width="11.42578125" customWidth="1"/>
    <col min="773" max="773" width="11.42578125" customWidth="1"/>
    <col min="774" max="774" width="10.7109375" customWidth="1"/>
    <col min="775" max="775" width="13" customWidth="1"/>
    <col min="1025" max="1025" width="10.28515625" customWidth="1"/>
    <col min="1026" max="1026" width="12.85546875" customWidth="1"/>
    <col min="1027" max="1027" width="11.42578125" customWidth="1"/>
    <col min="1029" max="1029" width="11.42578125" customWidth="1"/>
    <col min="1030" max="1030" width="10.7109375" customWidth="1"/>
    <col min="1031" max="1031" width="13" customWidth="1"/>
    <col min="1281" max="1281" width="10.28515625" customWidth="1"/>
    <col min="1282" max="1282" width="12.85546875" customWidth="1"/>
    <col min="1283" max="1283" width="11.42578125" customWidth="1"/>
    <col min="1285" max="1285" width="11.42578125" customWidth="1"/>
    <col min="1286" max="1286" width="10.7109375" customWidth="1"/>
    <col min="1287" max="1287" width="13" customWidth="1"/>
    <col min="1537" max="1537" width="10.28515625" customWidth="1"/>
    <col min="1538" max="1538" width="12.85546875" customWidth="1"/>
    <col min="1539" max="1539" width="11.42578125" customWidth="1"/>
    <col min="1541" max="1541" width="11.42578125" customWidth="1"/>
    <col min="1542" max="1542" width="10.7109375" customWidth="1"/>
    <col min="1543" max="1543" width="13" customWidth="1"/>
    <col min="1793" max="1793" width="10.28515625" customWidth="1"/>
    <col min="1794" max="1794" width="12.85546875" customWidth="1"/>
    <col min="1795" max="1795" width="11.42578125" customWidth="1"/>
    <col min="1797" max="1797" width="11.42578125" customWidth="1"/>
    <col min="1798" max="1798" width="10.7109375" customWidth="1"/>
    <col min="1799" max="1799" width="13" customWidth="1"/>
    <col min="2049" max="2049" width="10.28515625" customWidth="1"/>
    <col min="2050" max="2050" width="12.85546875" customWidth="1"/>
    <col min="2051" max="2051" width="11.42578125" customWidth="1"/>
    <col min="2053" max="2053" width="11.42578125" customWidth="1"/>
    <col min="2054" max="2054" width="10.7109375" customWidth="1"/>
    <col min="2055" max="2055" width="13" customWidth="1"/>
    <col min="2305" max="2305" width="10.28515625" customWidth="1"/>
    <col min="2306" max="2306" width="12.85546875" customWidth="1"/>
    <col min="2307" max="2307" width="11.42578125" customWidth="1"/>
    <col min="2309" max="2309" width="11.42578125" customWidth="1"/>
    <col min="2310" max="2310" width="10.7109375" customWidth="1"/>
    <col min="2311" max="2311" width="13" customWidth="1"/>
    <col min="2561" max="2561" width="10.28515625" customWidth="1"/>
    <col min="2562" max="2562" width="12.85546875" customWidth="1"/>
    <col min="2563" max="2563" width="11.42578125" customWidth="1"/>
    <col min="2565" max="2565" width="11.42578125" customWidth="1"/>
    <col min="2566" max="2566" width="10.7109375" customWidth="1"/>
    <col min="2567" max="2567" width="13" customWidth="1"/>
    <col min="2817" max="2817" width="10.28515625" customWidth="1"/>
    <col min="2818" max="2818" width="12.85546875" customWidth="1"/>
    <col min="2819" max="2819" width="11.42578125" customWidth="1"/>
    <col min="2821" max="2821" width="11.42578125" customWidth="1"/>
    <col min="2822" max="2822" width="10.7109375" customWidth="1"/>
    <col min="2823" max="2823" width="13" customWidth="1"/>
    <col min="3073" max="3073" width="10.28515625" customWidth="1"/>
    <col min="3074" max="3074" width="12.85546875" customWidth="1"/>
    <col min="3075" max="3075" width="11.42578125" customWidth="1"/>
    <col min="3077" max="3077" width="11.42578125" customWidth="1"/>
    <col min="3078" max="3078" width="10.7109375" customWidth="1"/>
    <col min="3079" max="3079" width="13" customWidth="1"/>
    <col min="3329" max="3329" width="10.28515625" customWidth="1"/>
    <col min="3330" max="3330" width="12.85546875" customWidth="1"/>
    <col min="3331" max="3331" width="11.42578125" customWidth="1"/>
    <col min="3333" max="3333" width="11.42578125" customWidth="1"/>
    <col min="3334" max="3334" width="10.7109375" customWidth="1"/>
    <col min="3335" max="3335" width="13" customWidth="1"/>
    <col min="3585" max="3585" width="10.28515625" customWidth="1"/>
    <col min="3586" max="3586" width="12.85546875" customWidth="1"/>
    <col min="3587" max="3587" width="11.42578125" customWidth="1"/>
    <col min="3589" max="3589" width="11.42578125" customWidth="1"/>
    <col min="3590" max="3590" width="10.7109375" customWidth="1"/>
    <col min="3591" max="3591" width="13" customWidth="1"/>
    <col min="3841" max="3841" width="10.28515625" customWidth="1"/>
    <col min="3842" max="3842" width="12.85546875" customWidth="1"/>
    <col min="3843" max="3843" width="11.42578125" customWidth="1"/>
    <col min="3845" max="3845" width="11.42578125" customWidth="1"/>
    <col min="3846" max="3846" width="10.7109375" customWidth="1"/>
    <col min="3847" max="3847" width="13" customWidth="1"/>
    <col min="4097" max="4097" width="10.28515625" customWidth="1"/>
    <col min="4098" max="4098" width="12.85546875" customWidth="1"/>
    <col min="4099" max="4099" width="11.42578125" customWidth="1"/>
    <col min="4101" max="4101" width="11.42578125" customWidth="1"/>
    <col min="4102" max="4102" width="10.7109375" customWidth="1"/>
    <col min="4103" max="4103" width="13" customWidth="1"/>
    <col min="4353" max="4353" width="10.28515625" customWidth="1"/>
    <col min="4354" max="4354" width="12.85546875" customWidth="1"/>
    <col min="4355" max="4355" width="11.42578125" customWidth="1"/>
    <col min="4357" max="4357" width="11.42578125" customWidth="1"/>
    <col min="4358" max="4358" width="10.7109375" customWidth="1"/>
    <col min="4359" max="4359" width="13" customWidth="1"/>
    <col min="4609" max="4609" width="10.28515625" customWidth="1"/>
    <col min="4610" max="4610" width="12.85546875" customWidth="1"/>
    <col min="4611" max="4611" width="11.42578125" customWidth="1"/>
    <col min="4613" max="4613" width="11.42578125" customWidth="1"/>
    <col min="4614" max="4614" width="10.7109375" customWidth="1"/>
    <col min="4615" max="4615" width="13" customWidth="1"/>
    <col min="4865" max="4865" width="10.28515625" customWidth="1"/>
    <col min="4866" max="4866" width="12.85546875" customWidth="1"/>
    <col min="4867" max="4867" width="11.42578125" customWidth="1"/>
    <col min="4869" max="4869" width="11.42578125" customWidth="1"/>
    <col min="4870" max="4870" width="10.7109375" customWidth="1"/>
    <col min="4871" max="4871" width="13" customWidth="1"/>
    <col min="5121" max="5121" width="10.28515625" customWidth="1"/>
    <col min="5122" max="5122" width="12.85546875" customWidth="1"/>
    <col min="5123" max="5123" width="11.42578125" customWidth="1"/>
    <col min="5125" max="5125" width="11.42578125" customWidth="1"/>
    <col min="5126" max="5126" width="10.7109375" customWidth="1"/>
    <col min="5127" max="5127" width="13" customWidth="1"/>
    <col min="5377" max="5377" width="10.28515625" customWidth="1"/>
    <col min="5378" max="5378" width="12.85546875" customWidth="1"/>
    <col min="5379" max="5379" width="11.42578125" customWidth="1"/>
    <col min="5381" max="5381" width="11.42578125" customWidth="1"/>
    <col min="5382" max="5382" width="10.7109375" customWidth="1"/>
    <col min="5383" max="5383" width="13" customWidth="1"/>
    <col min="5633" max="5633" width="10.28515625" customWidth="1"/>
    <col min="5634" max="5634" width="12.85546875" customWidth="1"/>
    <col min="5635" max="5635" width="11.42578125" customWidth="1"/>
    <col min="5637" max="5637" width="11.42578125" customWidth="1"/>
    <col min="5638" max="5638" width="10.7109375" customWidth="1"/>
    <col min="5639" max="5639" width="13" customWidth="1"/>
    <col min="5889" max="5889" width="10.28515625" customWidth="1"/>
    <col min="5890" max="5890" width="12.85546875" customWidth="1"/>
    <col min="5891" max="5891" width="11.42578125" customWidth="1"/>
    <col min="5893" max="5893" width="11.42578125" customWidth="1"/>
    <col min="5894" max="5894" width="10.7109375" customWidth="1"/>
    <col min="5895" max="5895" width="13" customWidth="1"/>
    <col min="6145" max="6145" width="10.28515625" customWidth="1"/>
    <col min="6146" max="6146" width="12.85546875" customWidth="1"/>
    <col min="6147" max="6147" width="11.42578125" customWidth="1"/>
    <col min="6149" max="6149" width="11.42578125" customWidth="1"/>
    <col min="6150" max="6150" width="10.7109375" customWidth="1"/>
    <col min="6151" max="6151" width="13" customWidth="1"/>
    <col min="6401" max="6401" width="10.28515625" customWidth="1"/>
    <col min="6402" max="6402" width="12.85546875" customWidth="1"/>
    <col min="6403" max="6403" width="11.42578125" customWidth="1"/>
    <col min="6405" max="6405" width="11.42578125" customWidth="1"/>
    <col min="6406" max="6406" width="10.7109375" customWidth="1"/>
    <col min="6407" max="6407" width="13" customWidth="1"/>
    <col min="6657" max="6657" width="10.28515625" customWidth="1"/>
    <col min="6658" max="6658" width="12.85546875" customWidth="1"/>
    <col min="6659" max="6659" width="11.42578125" customWidth="1"/>
    <col min="6661" max="6661" width="11.42578125" customWidth="1"/>
    <col min="6662" max="6662" width="10.7109375" customWidth="1"/>
    <col min="6663" max="6663" width="13" customWidth="1"/>
    <col min="6913" max="6913" width="10.28515625" customWidth="1"/>
    <col min="6914" max="6914" width="12.85546875" customWidth="1"/>
    <col min="6915" max="6915" width="11.42578125" customWidth="1"/>
    <col min="6917" max="6917" width="11.42578125" customWidth="1"/>
    <col min="6918" max="6918" width="10.7109375" customWidth="1"/>
    <col min="6919" max="6919" width="13" customWidth="1"/>
    <col min="7169" max="7169" width="10.28515625" customWidth="1"/>
    <col min="7170" max="7170" width="12.85546875" customWidth="1"/>
    <col min="7171" max="7171" width="11.42578125" customWidth="1"/>
    <col min="7173" max="7173" width="11.42578125" customWidth="1"/>
    <col min="7174" max="7174" width="10.7109375" customWidth="1"/>
    <col min="7175" max="7175" width="13" customWidth="1"/>
    <col min="7425" max="7425" width="10.28515625" customWidth="1"/>
    <col min="7426" max="7426" width="12.85546875" customWidth="1"/>
    <col min="7427" max="7427" width="11.42578125" customWidth="1"/>
    <col min="7429" max="7429" width="11.42578125" customWidth="1"/>
    <col min="7430" max="7430" width="10.7109375" customWidth="1"/>
    <col min="7431" max="7431" width="13" customWidth="1"/>
    <col min="7681" max="7681" width="10.28515625" customWidth="1"/>
    <col min="7682" max="7682" width="12.85546875" customWidth="1"/>
    <col min="7683" max="7683" width="11.42578125" customWidth="1"/>
    <col min="7685" max="7685" width="11.42578125" customWidth="1"/>
    <col min="7686" max="7686" width="10.7109375" customWidth="1"/>
    <col min="7687" max="7687" width="13" customWidth="1"/>
    <col min="7937" max="7937" width="10.28515625" customWidth="1"/>
    <col min="7938" max="7938" width="12.85546875" customWidth="1"/>
    <col min="7939" max="7939" width="11.42578125" customWidth="1"/>
    <col min="7941" max="7941" width="11.42578125" customWidth="1"/>
    <col min="7942" max="7942" width="10.7109375" customWidth="1"/>
    <col min="7943" max="7943" width="13" customWidth="1"/>
    <col min="8193" max="8193" width="10.28515625" customWidth="1"/>
    <col min="8194" max="8194" width="12.85546875" customWidth="1"/>
    <col min="8195" max="8195" width="11.42578125" customWidth="1"/>
    <col min="8197" max="8197" width="11.42578125" customWidth="1"/>
    <col min="8198" max="8198" width="10.7109375" customWidth="1"/>
    <col min="8199" max="8199" width="13" customWidth="1"/>
    <col min="8449" max="8449" width="10.28515625" customWidth="1"/>
    <col min="8450" max="8450" width="12.85546875" customWidth="1"/>
    <col min="8451" max="8451" width="11.42578125" customWidth="1"/>
    <col min="8453" max="8453" width="11.42578125" customWidth="1"/>
    <col min="8454" max="8454" width="10.7109375" customWidth="1"/>
    <col min="8455" max="8455" width="13" customWidth="1"/>
    <col min="8705" max="8705" width="10.28515625" customWidth="1"/>
    <col min="8706" max="8706" width="12.85546875" customWidth="1"/>
    <col min="8707" max="8707" width="11.42578125" customWidth="1"/>
    <col min="8709" max="8709" width="11.42578125" customWidth="1"/>
    <col min="8710" max="8710" width="10.7109375" customWidth="1"/>
    <col min="8711" max="8711" width="13" customWidth="1"/>
    <col min="8961" max="8961" width="10.28515625" customWidth="1"/>
    <col min="8962" max="8962" width="12.85546875" customWidth="1"/>
    <col min="8963" max="8963" width="11.42578125" customWidth="1"/>
    <col min="8965" max="8965" width="11.42578125" customWidth="1"/>
    <col min="8966" max="8966" width="10.7109375" customWidth="1"/>
    <col min="8967" max="8967" width="13" customWidth="1"/>
    <col min="9217" max="9217" width="10.28515625" customWidth="1"/>
    <col min="9218" max="9218" width="12.85546875" customWidth="1"/>
    <col min="9219" max="9219" width="11.42578125" customWidth="1"/>
    <col min="9221" max="9221" width="11.42578125" customWidth="1"/>
    <col min="9222" max="9222" width="10.7109375" customWidth="1"/>
    <col min="9223" max="9223" width="13" customWidth="1"/>
    <col min="9473" max="9473" width="10.28515625" customWidth="1"/>
    <col min="9474" max="9474" width="12.85546875" customWidth="1"/>
    <col min="9475" max="9475" width="11.42578125" customWidth="1"/>
    <col min="9477" max="9477" width="11.42578125" customWidth="1"/>
    <col min="9478" max="9478" width="10.7109375" customWidth="1"/>
    <col min="9479" max="9479" width="13" customWidth="1"/>
    <col min="9729" max="9729" width="10.28515625" customWidth="1"/>
    <col min="9730" max="9730" width="12.85546875" customWidth="1"/>
    <col min="9731" max="9731" width="11.42578125" customWidth="1"/>
    <col min="9733" max="9733" width="11.42578125" customWidth="1"/>
    <col min="9734" max="9734" width="10.7109375" customWidth="1"/>
    <col min="9735" max="9735" width="13" customWidth="1"/>
    <col min="9985" max="9985" width="10.28515625" customWidth="1"/>
    <col min="9986" max="9986" width="12.85546875" customWidth="1"/>
    <col min="9987" max="9987" width="11.42578125" customWidth="1"/>
    <col min="9989" max="9989" width="11.42578125" customWidth="1"/>
    <col min="9990" max="9990" width="10.7109375" customWidth="1"/>
    <col min="9991" max="9991" width="13" customWidth="1"/>
    <col min="10241" max="10241" width="10.28515625" customWidth="1"/>
    <col min="10242" max="10242" width="12.85546875" customWidth="1"/>
    <col min="10243" max="10243" width="11.42578125" customWidth="1"/>
    <col min="10245" max="10245" width="11.42578125" customWidth="1"/>
    <col min="10246" max="10246" width="10.7109375" customWidth="1"/>
    <col min="10247" max="10247" width="13" customWidth="1"/>
    <col min="10497" max="10497" width="10.28515625" customWidth="1"/>
    <col min="10498" max="10498" width="12.85546875" customWidth="1"/>
    <col min="10499" max="10499" width="11.42578125" customWidth="1"/>
    <col min="10501" max="10501" width="11.42578125" customWidth="1"/>
    <col min="10502" max="10502" width="10.7109375" customWidth="1"/>
    <col min="10503" max="10503" width="13" customWidth="1"/>
    <col min="10753" max="10753" width="10.28515625" customWidth="1"/>
    <col min="10754" max="10754" width="12.85546875" customWidth="1"/>
    <col min="10755" max="10755" width="11.42578125" customWidth="1"/>
    <col min="10757" max="10757" width="11.42578125" customWidth="1"/>
    <col min="10758" max="10758" width="10.7109375" customWidth="1"/>
    <col min="10759" max="10759" width="13" customWidth="1"/>
    <col min="11009" max="11009" width="10.28515625" customWidth="1"/>
    <col min="11010" max="11010" width="12.85546875" customWidth="1"/>
    <col min="11011" max="11011" width="11.42578125" customWidth="1"/>
    <col min="11013" max="11013" width="11.42578125" customWidth="1"/>
    <col min="11014" max="11014" width="10.7109375" customWidth="1"/>
    <col min="11015" max="11015" width="13" customWidth="1"/>
    <col min="11265" max="11265" width="10.28515625" customWidth="1"/>
    <col min="11266" max="11266" width="12.85546875" customWidth="1"/>
    <col min="11267" max="11267" width="11.42578125" customWidth="1"/>
    <col min="11269" max="11269" width="11.42578125" customWidth="1"/>
    <col min="11270" max="11270" width="10.7109375" customWidth="1"/>
    <col min="11271" max="11271" width="13" customWidth="1"/>
    <col min="11521" max="11521" width="10.28515625" customWidth="1"/>
    <col min="11522" max="11522" width="12.85546875" customWidth="1"/>
    <col min="11523" max="11523" width="11.42578125" customWidth="1"/>
    <col min="11525" max="11525" width="11.42578125" customWidth="1"/>
    <col min="11526" max="11526" width="10.7109375" customWidth="1"/>
    <col min="11527" max="11527" width="13" customWidth="1"/>
    <col min="11777" max="11777" width="10.28515625" customWidth="1"/>
    <col min="11778" max="11778" width="12.85546875" customWidth="1"/>
    <col min="11779" max="11779" width="11.42578125" customWidth="1"/>
    <col min="11781" max="11781" width="11.42578125" customWidth="1"/>
    <col min="11782" max="11782" width="10.7109375" customWidth="1"/>
    <col min="11783" max="11783" width="13" customWidth="1"/>
    <col min="12033" max="12033" width="10.28515625" customWidth="1"/>
    <col min="12034" max="12034" width="12.85546875" customWidth="1"/>
    <col min="12035" max="12035" width="11.42578125" customWidth="1"/>
    <col min="12037" max="12037" width="11.42578125" customWidth="1"/>
    <col min="12038" max="12038" width="10.7109375" customWidth="1"/>
    <col min="12039" max="12039" width="13" customWidth="1"/>
    <col min="12289" max="12289" width="10.28515625" customWidth="1"/>
    <col min="12290" max="12290" width="12.85546875" customWidth="1"/>
    <col min="12291" max="12291" width="11.42578125" customWidth="1"/>
    <col min="12293" max="12293" width="11.42578125" customWidth="1"/>
    <col min="12294" max="12294" width="10.7109375" customWidth="1"/>
    <col min="12295" max="12295" width="13" customWidth="1"/>
    <col min="12545" max="12545" width="10.28515625" customWidth="1"/>
    <col min="12546" max="12546" width="12.85546875" customWidth="1"/>
    <col min="12547" max="12547" width="11.42578125" customWidth="1"/>
    <col min="12549" max="12549" width="11.42578125" customWidth="1"/>
    <col min="12550" max="12550" width="10.7109375" customWidth="1"/>
    <col min="12551" max="12551" width="13" customWidth="1"/>
    <col min="12801" max="12801" width="10.28515625" customWidth="1"/>
    <col min="12802" max="12802" width="12.85546875" customWidth="1"/>
    <col min="12803" max="12803" width="11.42578125" customWidth="1"/>
    <col min="12805" max="12805" width="11.42578125" customWidth="1"/>
    <col min="12806" max="12806" width="10.7109375" customWidth="1"/>
    <col min="12807" max="12807" width="13" customWidth="1"/>
    <col min="13057" max="13057" width="10.28515625" customWidth="1"/>
    <col min="13058" max="13058" width="12.85546875" customWidth="1"/>
    <col min="13059" max="13059" width="11.42578125" customWidth="1"/>
    <col min="13061" max="13061" width="11.42578125" customWidth="1"/>
    <col min="13062" max="13062" width="10.7109375" customWidth="1"/>
    <col min="13063" max="13063" width="13" customWidth="1"/>
    <col min="13313" max="13313" width="10.28515625" customWidth="1"/>
    <col min="13314" max="13314" width="12.85546875" customWidth="1"/>
    <col min="13315" max="13315" width="11.42578125" customWidth="1"/>
    <col min="13317" max="13317" width="11.42578125" customWidth="1"/>
    <col min="13318" max="13318" width="10.7109375" customWidth="1"/>
    <col min="13319" max="13319" width="13" customWidth="1"/>
    <col min="13569" max="13569" width="10.28515625" customWidth="1"/>
    <col min="13570" max="13570" width="12.85546875" customWidth="1"/>
    <col min="13571" max="13571" width="11.42578125" customWidth="1"/>
    <col min="13573" max="13573" width="11.42578125" customWidth="1"/>
    <col min="13574" max="13574" width="10.7109375" customWidth="1"/>
    <col min="13575" max="13575" width="13" customWidth="1"/>
    <col min="13825" max="13825" width="10.28515625" customWidth="1"/>
    <col min="13826" max="13826" width="12.85546875" customWidth="1"/>
    <col min="13827" max="13827" width="11.42578125" customWidth="1"/>
    <col min="13829" max="13829" width="11.42578125" customWidth="1"/>
    <col min="13830" max="13830" width="10.7109375" customWidth="1"/>
    <col min="13831" max="13831" width="13" customWidth="1"/>
    <col min="14081" max="14081" width="10.28515625" customWidth="1"/>
    <col min="14082" max="14082" width="12.85546875" customWidth="1"/>
    <col min="14083" max="14083" width="11.42578125" customWidth="1"/>
    <col min="14085" max="14085" width="11.42578125" customWidth="1"/>
    <col min="14086" max="14086" width="10.7109375" customWidth="1"/>
    <col min="14087" max="14087" width="13" customWidth="1"/>
    <col min="14337" max="14337" width="10.28515625" customWidth="1"/>
    <col min="14338" max="14338" width="12.85546875" customWidth="1"/>
    <col min="14339" max="14339" width="11.42578125" customWidth="1"/>
    <col min="14341" max="14341" width="11.42578125" customWidth="1"/>
    <col min="14342" max="14342" width="10.7109375" customWidth="1"/>
    <col min="14343" max="14343" width="13" customWidth="1"/>
    <col min="14593" max="14593" width="10.28515625" customWidth="1"/>
    <col min="14594" max="14594" width="12.85546875" customWidth="1"/>
    <col min="14595" max="14595" width="11.42578125" customWidth="1"/>
    <col min="14597" max="14597" width="11.42578125" customWidth="1"/>
    <col min="14598" max="14598" width="10.7109375" customWidth="1"/>
    <col min="14599" max="14599" width="13" customWidth="1"/>
    <col min="14849" max="14849" width="10.28515625" customWidth="1"/>
    <col min="14850" max="14850" width="12.85546875" customWidth="1"/>
    <col min="14851" max="14851" width="11.42578125" customWidth="1"/>
    <col min="14853" max="14853" width="11.42578125" customWidth="1"/>
    <col min="14854" max="14854" width="10.7109375" customWidth="1"/>
    <col min="14855" max="14855" width="13" customWidth="1"/>
    <col min="15105" max="15105" width="10.28515625" customWidth="1"/>
    <col min="15106" max="15106" width="12.85546875" customWidth="1"/>
    <col min="15107" max="15107" width="11.42578125" customWidth="1"/>
    <col min="15109" max="15109" width="11.42578125" customWidth="1"/>
    <col min="15110" max="15110" width="10.7109375" customWidth="1"/>
    <col min="15111" max="15111" width="13" customWidth="1"/>
    <col min="15361" max="15361" width="10.28515625" customWidth="1"/>
    <col min="15362" max="15362" width="12.85546875" customWidth="1"/>
    <col min="15363" max="15363" width="11.42578125" customWidth="1"/>
    <col min="15365" max="15365" width="11.42578125" customWidth="1"/>
    <col min="15366" max="15366" width="10.7109375" customWidth="1"/>
    <col min="15367" max="15367" width="13" customWidth="1"/>
    <col min="15617" max="15617" width="10.28515625" customWidth="1"/>
    <col min="15618" max="15618" width="12.85546875" customWidth="1"/>
    <col min="15619" max="15619" width="11.42578125" customWidth="1"/>
    <col min="15621" max="15621" width="11.42578125" customWidth="1"/>
    <col min="15622" max="15622" width="10.7109375" customWidth="1"/>
    <col min="15623" max="15623" width="13" customWidth="1"/>
    <col min="15873" max="15873" width="10.28515625" customWidth="1"/>
    <col min="15874" max="15874" width="12.85546875" customWidth="1"/>
    <col min="15875" max="15875" width="11.42578125" customWidth="1"/>
    <col min="15877" max="15877" width="11.42578125" customWidth="1"/>
    <col min="15878" max="15878" width="10.7109375" customWidth="1"/>
    <col min="15879" max="15879" width="13" customWidth="1"/>
    <col min="16129" max="16129" width="10.28515625" customWidth="1"/>
    <col min="16130" max="16130" width="12.85546875" customWidth="1"/>
    <col min="16131" max="16131" width="11.42578125" customWidth="1"/>
    <col min="16133" max="16133" width="11.42578125" customWidth="1"/>
    <col min="16134" max="16134" width="10.7109375" customWidth="1"/>
    <col min="16135" max="16135" width="13" customWidth="1"/>
  </cols>
  <sheetData>
    <row r="1" spans="1:14" x14ac:dyDescent="0.25">
      <c r="A1" s="1" t="s">
        <v>0</v>
      </c>
      <c r="B1" s="2"/>
      <c r="C1" s="2"/>
      <c r="D1" s="2"/>
    </row>
    <row r="2" spans="1:14" x14ac:dyDescent="0.25">
      <c r="A2" t="s">
        <v>31</v>
      </c>
      <c r="B2" t="s">
        <v>32</v>
      </c>
      <c r="C2" t="s">
        <v>20</v>
      </c>
      <c r="D2" t="s">
        <v>16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41</v>
      </c>
      <c r="M2" t="s">
        <v>42</v>
      </c>
      <c r="N2" t="s">
        <v>33</v>
      </c>
    </row>
    <row r="3" spans="1:14" x14ac:dyDescent="0.25">
      <c r="A3">
        <v>41</v>
      </c>
      <c r="B3" t="s">
        <v>30</v>
      </c>
      <c r="C3">
        <v>5.9842589999999998</v>
      </c>
      <c r="D3">
        <v>18.388110000000001</v>
      </c>
      <c r="E3">
        <v>1.38689</v>
      </c>
      <c r="F3">
        <v>11.057539999999999</v>
      </c>
      <c r="G3">
        <v>2.3172540000000001</v>
      </c>
      <c r="H3">
        <v>9.4912849999999995</v>
      </c>
      <c r="I3">
        <v>1.424733</v>
      </c>
      <c r="J3">
        <v>1.7306330000000001</v>
      </c>
      <c r="K3">
        <v>27.95796</v>
      </c>
      <c r="L3">
        <v>20.762969999999999</v>
      </c>
      <c r="M3">
        <v>2.788427</v>
      </c>
      <c r="N3">
        <v>103.2901</v>
      </c>
    </row>
    <row r="4" spans="1:14" x14ac:dyDescent="0.25">
      <c r="A4">
        <v>43</v>
      </c>
      <c r="B4" t="s">
        <v>30</v>
      </c>
      <c r="C4">
        <v>6.7320880000000001</v>
      </c>
      <c r="D4">
        <v>18.256679999999999</v>
      </c>
      <c r="E4">
        <v>2.5180500000000001</v>
      </c>
      <c r="F4">
        <v>9.6519169999999992</v>
      </c>
      <c r="G4">
        <v>2.6533679999999999</v>
      </c>
      <c r="H4">
        <v>10.45323</v>
      </c>
      <c r="I4">
        <v>2.0710950000000001</v>
      </c>
      <c r="J4">
        <v>2.1798839999999999</v>
      </c>
      <c r="K4">
        <v>27.95796</v>
      </c>
      <c r="L4">
        <v>19.989100000000001</v>
      </c>
      <c r="M4">
        <v>0.89568800000000004</v>
      </c>
      <c r="N4">
        <v>103.3591</v>
      </c>
    </row>
    <row r="5" spans="1:14" x14ac:dyDescent="0.25">
      <c r="A5">
        <v>44</v>
      </c>
      <c r="B5" t="s">
        <v>30</v>
      </c>
      <c r="C5">
        <v>6.2567159999999999</v>
      </c>
      <c r="D5">
        <v>18.373550000000002</v>
      </c>
      <c r="E5">
        <v>2.0026959999999998</v>
      </c>
      <c r="F5">
        <v>9.8090419999999998</v>
      </c>
      <c r="G5">
        <v>2.4951620000000001</v>
      </c>
      <c r="H5">
        <v>10.63321</v>
      </c>
      <c r="I5">
        <v>1.757827</v>
      </c>
      <c r="J5">
        <v>2.557887</v>
      </c>
      <c r="K5">
        <v>27.95796</v>
      </c>
      <c r="L5">
        <v>20.264009999999999</v>
      </c>
      <c r="M5">
        <v>1.095378</v>
      </c>
      <c r="N5">
        <v>103.2034</v>
      </c>
    </row>
    <row r="6" spans="1:14" x14ac:dyDescent="0.25">
      <c r="A6">
        <v>45</v>
      </c>
      <c r="B6" t="s">
        <v>30</v>
      </c>
      <c r="C6">
        <v>7.0961949999999998</v>
      </c>
      <c r="D6">
        <v>18.371379999999998</v>
      </c>
      <c r="E6">
        <v>2.1912479999999999</v>
      </c>
      <c r="F6">
        <v>9.8185669999999998</v>
      </c>
      <c r="G6">
        <v>2.9124539999999999</v>
      </c>
      <c r="H6">
        <v>9.6934050000000003</v>
      </c>
      <c r="I6">
        <v>1.846198</v>
      </c>
      <c r="J6">
        <v>2.2235179999999999</v>
      </c>
      <c r="K6">
        <v>27.95796</v>
      </c>
      <c r="L6">
        <v>20.569009999999999</v>
      </c>
      <c r="M6">
        <v>0.96648400000000001</v>
      </c>
      <c r="N6">
        <v>103.6464</v>
      </c>
    </row>
    <row r="7" spans="1:14" x14ac:dyDescent="0.25">
      <c r="A7">
        <v>46</v>
      </c>
      <c r="B7" t="s">
        <v>30</v>
      </c>
      <c r="C7">
        <v>6.4487639999999997</v>
      </c>
      <c r="D7">
        <v>18.36421</v>
      </c>
      <c r="E7">
        <v>2.5535909999999999</v>
      </c>
      <c r="F7">
        <v>9.7519010000000002</v>
      </c>
      <c r="G7">
        <v>2.5340280000000002</v>
      </c>
      <c r="H7">
        <v>10.46716</v>
      </c>
      <c r="I7">
        <v>2.3429030000000002</v>
      </c>
      <c r="J7">
        <v>2.1050900000000001</v>
      </c>
      <c r="K7">
        <v>27.95796</v>
      </c>
      <c r="L7">
        <v>20.6127</v>
      </c>
      <c r="M7">
        <v>0.53753099999999998</v>
      </c>
      <c r="N7">
        <v>103.6758</v>
      </c>
    </row>
    <row r="8" spans="1:14" x14ac:dyDescent="0.25">
      <c r="A8">
        <v>47</v>
      </c>
      <c r="B8" t="s">
        <v>30</v>
      </c>
      <c r="C8">
        <v>6.3735939999999998</v>
      </c>
      <c r="D8">
        <v>18.475930000000002</v>
      </c>
      <c r="E8">
        <v>2.3484229999999999</v>
      </c>
      <c r="F8">
        <v>9.528867</v>
      </c>
      <c r="G8">
        <v>2.635113</v>
      </c>
      <c r="H8">
        <v>9.7239900000000006</v>
      </c>
      <c r="I8">
        <v>2.2159800000000001</v>
      </c>
      <c r="J8">
        <v>2.4043369999999999</v>
      </c>
      <c r="K8">
        <v>27.95796</v>
      </c>
      <c r="L8">
        <v>20.84083</v>
      </c>
      <c r="M8">
        <v>0.869923</v>
      </c>
      <c r="N8">
        <v>103.3749</v>
      </c>
    </row>
    <row r="9" spans="1:14" x14ac:dyDescent="0.25">
      <c r="A9">
        <v>49</v>
      </c>
      <c r="B9" t="s">
        <v>30</v>
      </c>
      <c r="C9">
        <v>6.0490170000000001</v>
      </c>
      <c r="D9">
        <v>18.516999999999999</v>
      </c>
      <c r="E9">
        <v>1.7967439999999999</v>
      </c>
      <c r="F9">
        <v>10.267720000000001</v>
      </c>
      <c r="G9">
        <v>2.5211209999999999</v>
      </c>
      <c r="H9">
        <v>9.7225230000000007</v>
      </c>
      <c r="I9">
        <v>1.879777</v>
      </c>
      <c r="J9">
        <v>1.488416</v>
      </c>
      <c r="K9">
        <v>27.95796</v>
      </c>
      <c r="L9">
        <v>21.171119999999998</v>
      </c>
      <c r="M9">
        <v>1.8532519999999999</v>
      </c>
      <c r="N9">
        <v>103.2246</v>
      </c>
    </row>
    <row r="10" spans="1:14" x14ac:dyDescent="0.25">
      <c r="A10">
        <v>50</v>
      </c>
      <c r="B10" t="s">
        <v>30</v>
      </c>
      <c r="C10">
        <v>5.3828550000000002</v>
      </c>
      <c r="D10">
        <v>18.53698</v>
      </c>
      <c r="E10">
        <v>1.634914</v>
      </c>
      <c r="F10">
        <v>10.549300000000001</v>
      </c>
      <c r="G10">
        <v>2.6256560000000002</v>
      </c>
      <c r="H10">
        <v>9.36341</v>
      </c>
      <c r="I10">
        <v>1.763587</v>
      </c>
      <c r="J10">
        <v>1.3885350000000001</v>
      </c>
      <c r="K10">
        <v>27.95796</v>
      </c>
      <c r="L10">
        <v>21.641300000000001</v>
      </c>
      <c r="M10">
        <v>1.9230389999999999</v>
      </c>
      <c r="N10">
        <v>102.7675</v>
      </c>
    </row>
    <row r="11" spans="1:14" x14ac:dyDescent="0.25">
      <c r="A11">
        <v>51</v>
      </c>
      <c r="B11" t="s">
        <v>30</v>
      </c>
      <c r="C11">
        <v>6.9228259999999997</v>
      </c>
      <c r="D11">
        <v>18.48169</v>
      </c>
      <c r="E11">
        <v>1.6967110000000001</v>
      </c>
      <c r="F11">
        <v>10.41005</v>
      </c>
      <c r="G11">
        <v>2.7026159999999999</v>
      </c>
      <c r="H11">
        <v>9.2662800000000001</v>
      </c>
      <c r="I11">
        <v>1.435017</v>
      </c>
      <c r="J11">
        <v>1.91107</v>
      </c>
      <c r="K11">
        <v>27.95796</v>
      </c>
      <c r="L11">
        <v>21.775490000000001</v>
      </c>
      <c r="M11">
        <v>1.6317600000000001</v>
      </c>
      <c r="N11">
        <v>104.1915</v>
      </c>
    </row>
    <row r="12" spans="1:14" x14ac:dyDescent="0.25">
      <c r="A12">
        <v>53</v>
      </c>
      <c r="B12" t="s">
        <v>30</v>
      </c>
      <c r="C12">
        <v>5.8667550000000004</v>
      </c>
      <c r="D12">
        <v>18.56559</v>
      </c>
      <c r="E12">
        <v>1.9341140000000001</v>
      </c>
      <c r="F12">
        <v>10.84459</v>
      </c>
      <c r="G12">
        <v>2.4636619999999998</v>
      </c>
      <c r="H12">
        <v>9.1084399999999999</v>
      </c>
      <c r="I12">
        <v>1.4641500000000001</v>
      </c>
      <c r="J12">
        <v>1.8037080000000001</v>
      </c>
      <c r="K12">
        <v>27.95796</v>
      </c>
      <c r="L12">
        <v>21.919509999999999</v>
      </c>
      <c r="M12">
        <v>1.3691260000000001</v>
      </c>
      <c r="N12">
        <v>103.2976</v>
      </c>
    </row>
    <row r="15" spans="1:14" x14ac:dyDescent="0.25">
      <c r="C15" t="s">
        <v>20</v>
      </c>
      <c r="D15" t="s">
        <v>16</v>
      </c>
      <c r="E15" t="s">
        <v>34</v>
      </c>
      <c r="F15" t="s">
        <v>35</v>
      </c>
      <c r="G15" t="s">
        <v>36</v>
      </c>
      <c r="H15" t="s">
        <v>37</v>
      </c>
      <c r="I15" t="s">
        <v>38</v>
      </c>
      <c r="J15" t="s">
        <v>39</v>
      </c>
      <c r="K15" t="s">
        <v>40</v>
      </c>
      <c r="L15" t="s">
        <v>41</v>
      </c>
      <c r="M15" t="s">
        <v>42</v>
      </c>
      <c r="N15" t="s">
        <v>33</v>
      </c>
    </row>
    <row r="16" spans="1:14" x14ac:dyDescent="0.25">
      <c r="A16" s="3"/>
      <c r="B16" t="s">
        <v>43</v>
      </c>
      <c r="C16">
        <f>AVERAGE(C3:C14)</f>
        <v>6.3113068999999991</v>
      </c>
      <c r="D16">
        <f>AVERAGE(D3:D14)</f>
        <v>18.433112000000001</v>
      </c>
      <c r="E16">
        <f>AVERAGE(E3:E14)</f>
        <v>2.0063380999999998</v>
      </c>
      <c r="F16">
        <f>AVERAGE(F3:F14)</f>
        <v>10.168949399999999</v>
      </c>
      <c r="G16">
        <f>AVERAGE(G3:G14)</f>
        <v>2.5860434000000003</v>
      </c>
      <c r="H16">
        <f>AVERAGE(H3:H14)</f>
        <v>9.7922933000000008</v>
      </c>
      <c r="I16">
        <f>AVERAGE(I3:I14)</f>
        <v>1.8201267000000001</v>
      </c>
      <c r="J16">
        <f>AVERAGE(J3:J14)</f>
        <v>1.9793078000000002</v>
      </c>
      <c r="K16">
        <f>AVERAGE(K3:K14)</f>
        <v>27.957960000000007</v>
      </c>
      <c r="L16">
        <f>AVERAGE(L3:L14)</f>
        <v>20.954604</v>
      </c>
      <c r="M16">
        <f>AVERAGE(M3:M14)</f>
        <v>1.3930608</v>
      </c>
      <c r="N16">
        <f>AVERAGE(N3:N14)</f>
        <v>103.40309000000002</v>
      </c>
    </row>
    <row r="17" spans="1:14" x14ac:dyDescent="0.25">
      <c r="A17" s="3"/>
      <c r="B17" t="s">
        <v>44</v>
      </c>
      <c r="C17">
        <f>STDEVP(C3:C14)</f>
        <v>0.49276988745020717</v>
      </c>
      <c r="D17">
        <f>STDEVP(D3:D14)</f>
        <v>9.2102535013972475E-2</v>
      </c>
      <c r="E17">
        <f>STDEVP(E3:E14)</f>
        <v>0.37138236079045162</v>
      </c>
      <c r="F17">
        <f>STDEVP(F3:F14)</f>
        <v>0.50615152836165589</v>
      </c>
      <c r="G17">
        <f>STDEVP(G3:G14)</f>
        <v>0.1520024781687456</v>
      </c>
      <c r="H17">
        <f>STDEVP(H3:H14)</f>
        <v>0.51357838947234713</v>
      </c>
      <c r="I17">
        <f>STDEVP(I3:I14)</f>
        <v>0.30588574890211839</v>
      </c>
      <c r="J17">
        <f>STDEVP(J3:J14)</f>
        <v>0.36309949200509728</v>
      </c>
      <c r="K17">
        <f>STDEVP(K3:K14)</f>
        <v>7.1054273576010019E-15</v>
      </c>
      <c r="L17">
        <f>STDEVP(L3:L14)</f>
        <v>0.62029793054950633</v>
      </c>
      <c r="M17">
        <f>STDEVP(M3:M14)</f>
        <v>0.63409910599508057</v>
      </c>
      <c r="N17">
        <f>STDEVP(N3:N14)</f>
        <v>0.35461174952333557</v>
      </c>
    </row>
    <row r="18" spans="1:14" x14ac:dyDescent="0.25">
      <c r="A18" s="3"/>
    </row>
    <row r="19" spans="1:14" ht="18" x14ac:dyDescent="0.35">
      <c r="A19" s="4" t="s">
        <v>45</v>
      </c>
      <c r="B19" s="5"/>
      <c r="C19" s="5"/>
      <c r="D19" s="5"/>
      <c r="E19" t="s">
        <v>46</v>
      </c>
    </row>
    <row r="21" spans="1:14" ht="15.75" thickBot="1" x14ac:dyDescent="0.3">
      <c r="A21" s="6" t="s">
        <v>1</v>
      </c>
      <c r="B21" s="6" t="s">
        <v>2</v>
      </c>
      <c r="C21" s="6" t="s">
        <v>3</v>
      </c>
      <c r="D21" s="6" t="s">
        <v>4</v>
      </c>
      <c r="E21" s="6" t="s">
        <v>5</v>
      </c>
      <c r="F21" s="6" t="s">
        <v>6</v>
      </c>
      <c r="G21" s="6" t="s">
        <v>7</v>
      </c>
    </row>
    <row r="22" spans="1:14" ht="15.75" x14ac:dyDescent="0.3">
      <c r="A22" s="11" t="s">
        <v>8</v>
      </c>
      <c r="B22" s="7">
        <f>M16</f>
        <v>1.3930608</v>
      </c>
      <c r="C22" s="9">
        <v>264.03680000000003</v>
      </c>
      <c r="D22" s="8">
        <f t="shared" ref="D22:D35" si="0">B22/C22</f>
        <v>5.2760100107257773E-3</v>
      </c>
      <c r="E22" s="11">
        <f t="shared" ref="E22" si="1">2*D22</f>
        <v>1.0552020021451555E-2</v>
      </c>
      <c r="F22" s="7">
        <f>E22*$D$45</f>
        <v>3.286533347903061E-2</v>
      </c>
      <c r="G22" s="10">
        <f t="shared" ref="G22" si="2">F22/2</f>
        <v>1.6432666739515305E-2</v>
      </c>
      <c r="H22" s="11" t="s">
        <v>8</v>
      </c>
      <c r="I22" t="s">
        <v>47</v>
      </c>
      <c r="J22" s="24">
        <f>G30</f>
        <v>1.0237480645219132</v>
      </c>
    </row>
    <row r="23" spans="1:14" ht="15.75" x14ac:dyDescent="0.3">
      <c r="A23" s="11" t="s">
        <v>9</v>
      </c>
      <c r="B23" s="7">
        <f>E16</f>
        <v>2.0063380999999998</v>
      </c>
      <c r="C23" s="9">
        <v>227.8082</v>
      </c>
      <c r="D23" s="8">
        <f t="shared" si="0"/>
        <v>8.8071373199033205E-3</v>
      </c>
      <c r="E23" s="8">
        <f t="shared" ref="E23:E29" si="3">D23*3</f>
        <v>2.6421411959709963E-2</v>
      </c>
      <c r="F23" s="7">
        <f>E23*$D$45</f>
        <v>8.2292159536981629E-2</v>
      </c>
      <c r="G23" s="10">
        <f t="shared" ref="G23:G29" si="4">F23*2/3</f>
        <v>5.4861439691321089E-2</v>
      </c>
      <c r="H23" s="11"/>
      <c r="I23" t="s">
        <v>50</v>
      </c>
      <c r="J23" s="24">
        <f>SUM(G22:G29)</f>
        <v>0.9956737104772887</v>
      </c>
    </row>
    <row r="24" spans="1:14" ht="15.75" x14ac:dyDescent="0.3">
      <c r="A24" s="11" t="s">
        <v>10</v>
      </c>
      <c r="B24" s="7">
        <f>F16</f>
        <v>10.168949399999999</v>
      </c>
      <c r="C24" s="9">
        <v>325.81819999999999</v>
      </c>
      <c r="D24" s="8">
        <f t="shared" si="0"/>
        <v>3.1210501439146124E-2</v>
      </c>
      <c r="E24" s="8">
        <f t="shared" si="3"/>
        <v>9.3631504317438372E-2</v>
      </c>
      <c r="F24" s="7">
        <f>E24*$D$45</f>
        <v>0.29162478911905981</v>
      </c>
      <c r="G24" s="10">
        <f t="shared" si="4"/>
        <v>0.19441652607937321</v>
      </c>
      <c r="H24" s="11"/>
      <c r="I24" t="s">
        <v>48</v>
      </c>
      <c r="J24" s="24">
        <f>G35</f>
        <v>1.9785933605782586</v>
      </c>
    </row>
    <row r="25" spans="1:14" ht="15.75" x14ac:dyDescent="0.3">
      <c r="A25" s="11" t="s">
        <v>11</v>
      </c>
      <c r="B25" s="7">
        <f>L16</f>
        <v>20.954604</v>
      </c>
      <c r="C25" s="9">
        <v>328.23820000000001</v>
      </c>
      <c r="D25" s="8">
        <f t="shared" si="0"/>
        <v>6.3839626222663912E-2</v>
      </c>
      <c r="E25" s="8">
        <f t="shared" si="3"/>
        <v>0.19151887866799172</v>
      </c>
      <c r="F25" s="7">
        <f>E25*$D$45</f>
        <v>0.59650491585095478</v>
      </c>
      <c r="G25" s="10">
        <f t="shared" si="4"/>
        <v>0.39766994390063654</v>
      </c>
      <c r="H25" s="11"/>
      <c r="I25" t="s">
        <v>49</v>
      </c>
      <c r="J25" s="24">
        <f>G34</f>
        <v>1.0346766304717563</v>
      </c>
    </row>
    <row r="26" spans="1:14" ht="15.75" x14ac:dyDescent="0.3">
      <c r="A26" s="11" t="s">
        <v>12</v>
      </c>
      <c r="B26" s="7">
        <f>G16</f>
        <v>2.5860434000000003</v>
      </c>
      <c r="C26" s="9">
        <v>329.81220000000002</v>
      </c>
      <c r="D26" s="8">
        <f t="shared" si="0"/>
        <v>7.8409573690724609E-3</v>
      </c>
      <c r="E26" s="8">
        <f t="shared" si="3"/>
        <v>2.3522872107217381E-2</v>
      </c>
      <c r="F26" s="7">
        <f>E26*$D$45</f>
        <v>7.3264364038037474E-2</v>
      </c>
      <c r="G26" s="10">
        <f t="shared" si="4"/>
        <v>4.884290935869165E-2</v>
      </c>
      <c r="H26" s="11"/>
    </row>
    <row r="27" spans="1:14" ht="15.75" x14ac:dyDescent="0.3">
      <c r="A27" s="11" t="s">
        <v>13</v>
      </c>
      <c r="B27" s="7">
        <f>H16</f>
        <v>9.7922933000000008</v>
      </c>
      <c r="C27" s="9">
        <v>336.47820000000002</v>
      </c>
      <c r="D27" s="8">
        <f t="shared" si="0"/>
        <v>2.910231123442767E-2</v>
      </c>
      <c r="E27" s="8">
        <f t="shared" si="3"/>
        <v>8.7306933703283018E-2</v>
      </c>
      <c r="F27" s="7">
        <f>E27*$D$45</f>
        <v>0.2719262743395835</v>
      </c>
      <c r="G27" s="10">
        <f t="shared" si="4"/>
        <v>0.18128418289305567</v>
      </c>
      <c r="H27" s="11"/>
    </row>
    <row r="28" spans="1:14" ht="15.75" x14ac:dyDescent="0.3">
      <c r="A28" s="11" t="s">
        <v>14</v>
      </c>
      <c r="B28" s="7">
        <f>I16</f>
        <v>1.8201267000000001</v>
      </c>
      <c r="C28" s="9">
        <f>15.999+150.36</f>
        <v>166.35900000000001</v>
      </c>
      <c r="D28" s="8">
        <f t="shared" si="0"/>
        <v>1.094095720700413E-2</v>
      </c>
      <c r="E28" s="8">
        <f t="shared" si="3"/>
        <v>3.2822871621012391E-2</v>
      </c>
      <c r="F28" s="7">
        <f>E28*$D$45</f>
        <v>0.10223015302956084</v>
      </c>
      <c r="G28" s="10">
        <f t="shared" si="4"/>
        <v>6.8153435353040567E-2</v>
      </c>
      <c r="H28" s="11"/>
    </row>
    <row r="29" spans="1:14" ht="15.75" x14ac:dyDescent="0.3">
      <c r="A29" s="11" t="s">
        <v>15</v>
      </c>
      <c r="B29" s="7">
        <f>J16</f>
        <v>1.9793078000000002</v>
      </c>
      <c r="C29" s="9">
        <v>362.4982</v>
      </c>
      <c r="D29" s="8">
        <f t="shared" si="0"/>
        <v>5.4601865609263719E-3</v>
      </c>
      <c r="E29" s="8">
        <f t="shared" si="3"/>
        <v>1.6380559682779114E-2</v>
      </c>
      <c r="F29" s="7">
        <f>E29*$D$45</f>
        <v>5.1018909692482059E-2</v>
      </c>
      <c r="G29" s="10">
        <f t="shared" si="4"/>
        <v>3.4012606461654708E-2</v>
      </c>
      <c r="H29" s="11" t="s">
        <v>15</v>
      </c>
    </row>
    <row r="30" spans="1:14" x14ac:dyDescent="0.25">
      <c r="A30" s="8" t="s">
        <v>16</v>
      </c>
      <c r="B30" s="7">
        <f>D16</f>
        <v>18.433112000000001</v>
      </c>
      <c r="C30" s="12">
        <v>56.08</v>
      </c>
      <c r="D30" s="8">
        <f t="shared" si="0"/>
        <v>0.32869315263908705</v>
      </c>
      <c r="E30" s="8">
        <f t="shared" ref="E30:E32" si="5">D30*1</f>
        <v>0.32869315263908705</v>
      </c>
      <c r="F30" s="7">
        <f>E30*$D$45</f>
        <v>1.0237480645219132</v>
      </c>
      <c r="G30" s="10">
        <f t="shared" ref="G30" si="6">F30</f>
        <v>1.0237480645219132</v>
      </c>
    </row>
    <row r="31" spans="1:14" ht="15.75" x14ac:dyDescent="0.3">
      <c r="A31" s="8" t="s">
        <v>17</v>
      </c>
      <c r="B31" s="7">
        <v>0</v>
      </c>
      <c r="C31" s="12">
        <v>18.015000000000001</v>
      </c>
      <c r="D31" s="8">
        <f t="shared" si="0"/>
        <v>0</v>
      </c>
      <c r="E31" s="8">
        <f t="shared" si="5"/>
        <v>0</v>
      </c>
      <c r="F31" s="7">
        <f>E31*$D$45</f>
        <v>0</v>
      </c>
      <c r="G31" s="10">
        <f t="shared" ref="G31" si="7">2*F31</f>
        <v>0</v>
      </c>
    </row>
    <row r="32" spans="1:14" ht="15.75" x14ac:dyDescent="0.3">
      <c r="A32" s="11" t="s">
        <v>18</v>
      </c>
      <c r="B32" s="7">
        <v>0</v>
      </c>
      <c r="C32" s="12"/>
      <c r="D32" s="8"/>
      <c r="E32" s="8">
        <f t="shared" si="5"/>
        <v>0</v>
      </c>
      <c r="F32" s="8"/>
      <c r="G32" s="10"/>
    </row>
    <row r="33" spans="1:7" x14ac:dyDescent="0.25">
      <c r="A33" s="8" t="s">
        <v>19</v>
      </c>
      <c r="B33" s="7">
        <v>0</v>
      </c>
      <c r="C33" s="12">
        <v>35.453000000000003</v>
      </c>
      <c r="D33" s="8">
        <f t="shared" si="0"/>
        <v>0</v>
      </c>
      <c r="E33" s="8">
        <f>D33*1</f>
        <v>0</v>
      </c>
      <c r="F33" s="7">
        <f>E33*$D$45</f>
        <v>0</v>
      </c>
      <c r="G33" s="10">
        <f>F33</f>
        <v>0</v>
      </c>
    </row>
    <row r="34" spans="1:7" x14ac:dyDescent="0.25">
      <c r="A34" s="8" t="s">
        <v>20</v>
      </c>
      <c r="B34" s="7">
        <f>C16</f>
        <v>6.3113068999999991</v>
      </c>
      <c r="C34" s="12">
        <v>18.998403</v>
      </c>
      <c r="D34" s="8">
        <f t="shared" si="0"/>
        <v>0.33220196981819994</v>
      </c>
      <c r="E34" s="8">
        <f>D34*1</f>
        <v>0.33220196981819994</v>
      </c>
      <c r="F34" s="7">
        <f>E34*$D$45</f>
        <v>1.0346766304717563</v>
      </c>
      <c r="G34" s="10">
        <f>F34</f>
        <v>1.0346766304717563</v>
      </c>
    </row>
    <row r="35" spans="1:7" ht="15.75" x14ac:dyDescent="0.3">
      <c r="A35" s="8" t="s">
        <v>21</v>
      </c>
      <c r="B35" s="13">
        <f>K16</f>
        <v>27.957960000000007</v>
      </c>
      <c r="C35" s="12">
        <v>44.01</v>
      </c>
      <c r="D35" s="13">
        <f t="shared" si="0"/>
        <v>0.63526380368098179</v>
      </c>
      <c r="E35" s="13">
        <f>D35*2</f>
        <v>1.2705276073619636</v>
      </c>
      <c r="F35" s="7">
        <f>E35*$D$45</f>
        <v>3.9571867211565173</v>
      </c>
      <c r="G35" s="10">
        <f>F35/2</f>
        <v>1.9785933605782586</v>
      </c>
    </row>
    <row r="36" spans="1:7" x14ac:dyDescent="0.25">
      <c r="A36" s="14" t="s">
        <v>22</v>
      </c>
      <c r="B36" s="15">
        <f>SUM(B22:B35)</f>
        <v>103.40310240000002</v>
      </c>
      <c r="E36">
        <f>SUM(E22:E35)</f>
        <v>2.4135797819001343</v>
      </c>
    </row>
    <row r="37" spans="1:7" x14ac:dyDescent="0.25">
      <c r="A37" s="16" t="s">
        <v>23</v>
      </c>
      <c r="B37" s="17">
        <f>($B34*15.9995)/(2*18.998403)+(B33*15.9994)/(2*35.453)</f>
        <v>2.6575327080531448</v>
      </c>
      <c r="E37">
        <f>0.5*(E33+E34)</f>
        <v>0.16610098490909997</v>
      </c>
    </row>
    <row r="38" spans="1:7" x14ac:dyDescent="0.25">
      <c r="B38" s="17">
        <f>B36-B37</f>
        <v>100.74556969194688</v>
      </c>
      <c r="E38">
        <f>E36-E37</f>
        <v>2.2474787969910341</v>
      </c>
    </row>
    <row r="40" spans="1:7" x14ac:dyDescent="0.25">
      <c r="E40" s="18" t="s">
        <v>24</v>
      </c>
      <c r="F40" s="19"/>
      <c r="G40" s="20">
        <v>7</v>
      </c>
    </row>
    <row r="44" spans="1:7" x14ac:dyDescent="0.25">
      <c r="C44" s="21" t="s">
        <v>25</v>
      </c>
      <c r="D44" s="21"/>
      <c r="E44" s="21"/>
      <c r="F44" s="21"/>
    </row>
    <row r="45" spans="1:7" x14ac:dyDescent="0.25">
      <c r="C45" s="22" t="s">
        <v>26</v>
      </c>
      <c r="D45" s="21">
        <f>G40/E38</f>
        <v>3.1146011296621476</v>
      </c>
      <c r="E45" s="21"/>
      <c r="F45" s="21"/>
    </row>
    <row r="46" spans="1:7" x14ac:dyDescent="0.25">
      <c r="C46" s="21"/>
      <c r="D46" s="21"/>
      <c r="E46" s="21"/>
      <c r="F46" s="21"/>
    </row>
    <row r="47" spans="1:7" x14ac:dyDescent="0.25">
      <c r="C47" s="21" t="s">
        <v>27</v>
      </c>
      <c r="D47" s="21"/>
      <c r="E47" s="21"/>
      <c r="F47" s="21"/>
    </row>
    <row r="49" spans="1:6" x14ac:dyDescent="0.25">
      <c r="A49" s="23" t="s">
        <v>28</v>
      </c>
      <c r="B49" s="23"/>
      <c r="C49" s="23"/>
      <c r="D49" s="23"/>
      <c r="E49" s="23"/>
      <c r="F49" s="23"/>
    </row>
    <row r="51" spans="1:6" x14ac:dyDescent="0.25">
      <c r="A51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sqref="A1:XFD16"/>
    </sheetView>
  </sheetViews>
  <sheetFormatPr defaultRowHeight="15" x14ac:dyDescent="0.25"/>
  <sheetData>
    <row r="1" spans="1:14" x14ac:dyDescent="0.25">
      <c r="A1" t="s">
        <v>31</v>
      </c>
      <c r="B1" t="s">
        <v>32</v>
      </c>
      <c r="C1" t="s">
        <v>20</v>
      </c>
      <c r="D1" t="s">
        <v>16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33</v>
      </c>
    </row>
    <row r="2" spans="1:14" x14ac:dyDescent="0.25">
      <c r="A2">
        <v>41</v>
      </c>
      <c r="B2" t="s">
        <v>30</v>
      </c>
      <c r="C2">
        <v>5.9842589999999998</v>
      </c>
      <c r="D2">
        <v>18.388110000000001</v>
      </c>
      <c r="E2">
        <v>1.38689</v>
      </c>
      <c r="F2">
        <v>11.057539999999999</v>
      </c>
      <c r="G2">
        <v>2.3172540000000001</v>
      </c>
      <c r="H2">
        <v>9.4912849999999995</v>
      </c>
      <c r="I2">
        <v>1.424733</v>
      </c>
      <c r="J2">
        <v>1.7306330000000001</v>
      </c>
      <c r="K2">
        <v>27.95796</v>
      </c>
      <c r="L2">
        <v>20.762969999999999</v>
      </c>
      <c r="M2">
        <v>2.788427</v>
      </c>
      <c r="N2">
        <v>103.2901</v>
      </c>
    </row>
    <row r="3" spans="1:14" x14ac:dyDescent="0.25">
      <c r="A3">
        <v>42</v>
      </c>
      <c r="B3" t="s">
        <v>30</v>
      </c>
      <c r="C3">
        <v>6.2356350000000003</v>
      </c>
      <c r="D3">
        <v>18.61619</v>
      </c>
      <c r="E3">
        <v>1.4150069999999999</v>
      </c>
      <c r="F3">
        <v>11.32244</v>
      </c>
      <c r="G3">
        <v>2.2034729999999998</v>
      </c>
      <c r="H3">
        <v>9.6102190000000007</v>
      </c>
      <c r="I3">
        <v>1.573696</v>
      </c>
      <c r="J3">
        <v>1.5755110000000001</v>
      </c>
      <c r="K3">
        <v>27.95796</v>
      </c>
      <c r="L3">
        <v>21.245349999999998</v>
      </c>
      <c r="M3">
        <v>2.7576830000000001</v>
      </c>
      <c r="N3">
        <v>104.5132</v>
      </c>
    </row>
    <row r="4" spans="1:14" x14ac:dyDescent="0.25">
      <c r="A4">
        <v>43</v>
      </c>
      <c r="B4" t="s">
        <v>30</v>
      </c>
      <c r="C4">
        <v>6.7320880000000001</v>
      </c>
      <c r="D4">
        <v>18.256679999999999</v>
      </c>
      <c r="E4">
        <v>2.5180500000000001</v>
      </c>
      <c r="F4">
        <v>9.6519169999999992</v>
      </c>
      <c r="G4">
        <v>2.6533679999999999</v>
      </c>
      <c r="H4">
        <v>10.45323</v>
      </c>
      <c r="I4">
        <v>2.0710950000000001</v>
      </c>
      <c r="J4">
        <v>2.1798839999999999</v>
      </c>
      <c r="K4">
        <v>27.95796</v>
      </c>
      <c r="L4">
        <v>19.989100000000001</v>
      </c>
      <c r="M4">
        <v>0.89568800000000004</v>
      </c>
      <c r="N4">
        <v>103.3591</v>
      </c>
    </row>
    <row r="5" spans="1:14" x14ac:dyDescent="0.25">
      <c r="A5">
        <v>44</v>
      </c>
      <c r="B5" t="s">
        <v>30</v>
      </c>
      <c r="C5">
        <v>6.2567159999999999</v>
      </c>
      <c r="D5">
        <v>18.373550000000002</v>
      </c>
      <c r="E5">
        <v>2.0026959999999998</v>
      </c>
      <c r="F5">
        <v>9.8090419999999998</v>
      </c>
      <c r="G5">
        <v>2.4951620000000001</v>
      </c>
      <c r="H5">
        <v>10.63321</v>
      </c>
      <c r="I5">
        <v>1.757827</v>
      </c>
      <c r="J5">
        <v>2.557887</v>
      </c>
      <c r="K5">
        <v>27.95796</v>
      </c>
      <c r="L5">
        <v>20.264009999999999</v>
      </c>
      <c r="M5">
        <v>1.095378</v>
      </c>
      <c r="N5">
        <v>103.2034</v>
      </c>
    </row>
    <row r="6" spans="1:14" x14ac:dyDescent="0.25">
      <c r="A6">
        <v>45</v>
      </c>
      <c r="B6" t="s">
        <v>30</v>
      </c>
      <c r="C6">
        <v>7.0961949999999998</v>
      </c>
      <c r="D6">
        <v>18.371379999999998</v>
      </c>
      <c r="E6">
        <v>2.1912479999999999</v>
      </c>
      <c r="F6">
        <v>9.8185669999999998</v>
      </c>
      <c r="G6">
        <v>2.9124539999999999</v>
      </c>
      <c r="H6">
        <v>9.6934050000000003</v>
      </c>
      <c r="I6">
        <v>1.846198</v>
      </c>
      <c r="J6">
        <v>2.2235179999999999</v>
      </c>
      <c r="K6">
        <v>27.95796</v>
      </c>
      <c r="L6">
        <v>20.569009999999999</v>
      </c>
      <c r="M6">
        <v>0.96648400000000001</v>
      </c>
      <c r="N6">
        <v>103.6464</v>
      </c>
    </row>
    <row r="7" spans="1:14" x14ac:dyDescent="0.25">
      <c r="A7">
        <v>46</v>
      </c>
      <c r="B7" t="s">
        <v>30</v>
      </c>
      <c r="C7">
        <v>6.4487639999999997</v>
      </c>
      <c r="D7">
        <v>18.36421</v>
      </c>
      <c r="E7">
        <v>2.5535909999999999</v>
      </c>
      <c r="F7">
        <v>9.7519010000000002</v>
      </c>
      <c r="G7">
        <v>2.5340280000000002</v>
      </c>
      <c r="H7">
        <v>10.46716</v>
      </c>
      <c r="I7">
        <v>2.3429030000000002</v>
      </c>
      <c r="J7">
        <v>2.1050900000000001</v>
      </c>
      <c r="K7">
        <v>27.95796</v>
      </c>
      <c r="L7">
        <v>20.6127</v>
      </c>
      <c r="M7">
        <v>0.53753099999999998</v>
      </c>
      <c r="N7">
        <v>103.6758</v>
      </c>
    </row>
    <row r="8" spans="1:14" x14ac:dyDescent="0.25">
      <c r="A8">
        <v>47</v>
      </c>
      <c r="B8" t="s">
        <v>30</v>
      </c>
      <c r="C8">
        <v>6.3735939999999998</v>
      </c>
      <c r="D8">
        <v>18.475930000000002</v>
      </c>
      <c r="E8">
        <v>2.3484229999999999</v>
      </c>
      <c r="F8">
        <v>9.528867</v>
      </c>
      <c r="G8">
        <v>2.635113</v>
      </c>
      <c r="H8">
        <v>9.7239900000000006</v>
      </c>
      <c r="I8">
        <v>2.2159800000000001</v>
      </c>
      <c r="J8">
        <v>2.4043369999999999</v>
      </c>
      <c r="K8">
        <v>27.95796</v>
      </c>
      <c r="L8">
        <v>20.84083</v>
      </c>
      <c r="M8">
        <v>0.869923</v>
      </c>
      <c r="N8">
        <v>103.3749</v>
      </c>
    </row>
    <row r="9" spans="1:14" x14ac:dyDescent="0.25">
      <c r="A9">
        <v>48</v>
      </c>
      <c r="B9" t="s">
        <v>30</v>
      </c>
      <c r="C9">
        <v>7.065086</v>
      </c>
      <c r="D9">
        <v>18.49558</v>
      </c>
      <c r="E9">
        <v>2.5944600000000002</v>
      </c>
      <c r="F9">
        <v>9.8710590000000007</v>
      </c>
      <c r="G9">
        <v>2.2939470000000002</v>
      </c>
      <c r="H9">
        <v>10.38682</v>
      </c>
      <c r="I9">
        <v>1.8457330000000001</v>
      </c>
      <c r="J9">
        <v>2.3165179999999999</v>
      </c>
      <c r="K9">
        <v>27.95796</v>
      </c>
      <c r="L9">
        <v>20.76699</v>
      </c>
      <c r="M9">
        <v>0.54129099999999997</v>
      </c>
      <c r="N9">
        <v>104.1354</v>
      </c>
    </row>
    <row r="10" spans="1:14" x14ac:dyDescent="0.25">
      <c r="A10">
        <v>49</v>
      </c>
      <c r="B10" t="s">
        <v>30</v>
      </c>
      <c r="C10">
        <v>6.0490170000000001</v>
      </c>
      <c r="D10">
        <v>18.516999999999999</v>
      </c>
      <c r="E10">
        <v>1.7967439999999999</v>
      </c>
      <c r="F10">
        <v>10.267720000000001</v>
      </c>
      <c r="G10">
        <v>2.5211209999999999</v>
      </c>
      <c r="H10">
        <v>9.7225230000000007</v>
      </c>
      <c r="I10">
        <v>1.879777</v>
      </c>
      <c r="J10">
        <v>1.488416</v>
      </c>
      <c r="K10">
        <v>27.95796</v>
      </c>
      <c r="L10">
        <v>21.171119999999998</v>
      </c>
      <c r="M10">
        <v>1.8532519999999999</v>
      </c>
      <c r="N10">
        <v>103.2246</v>
      </c>
    </row>
    <row r="11" spans="1:14" x14ac:dyDescent="0.25">
      <c r="A11">
        <v>50</v>
      </c>
      <c r="B11" t="s">
        <v>30</v>
      </c>
      <c r="C11">
        <v>5.3828550000000002</v>
      </c>
      <c r="D11">
        <v>18.53698</v>
      </c>
      <c r="E11">
        <v>1.634914</v>
      </c>
      <c r="F11">
        <v>10.549300000000001</v>
      </c>
      <c r="G11">
        <v>2.6256560000000002</v>
      </c>
      <c r="H11">
        <v>9.36341</v>
      </c>
      <c r="I11">
        <v>1.763587</v>
      </c>
      <c r="J11">
        <v>1.3885350000000001</v>
      </c>
      <c r="K11">
        <v>27.95796</v>
      </c>
      <c r="L11">
        <v>21.641300000000001</v>
      </c>
      <c r="M11">
        <v>1.9230389999999999</v>
      </c>
      <c r="N11">
        <v>102.7675</v>
      </c>
    </row>
    <row r="12" spans="1:14" x14ac:dyDescent="0.25">
      <c r="A12">
        <v>51</v>
      </c>
      <c r="B12" t="s">
        <v>30</v>
      </c>
      <c r="C12">
        <v>6.9228259999999997</v>
      </c>
      <c r="D12">
        <v>18.48169</v>
      </c>
      <c r="E12">
        <v>1.6967110000000001</v>
      </c>
      <c r="F12">
        <v>10.41005</v>
      </c>
      <c r="G12">
        <v>2.7026159999999999</v>
      </c>
      <c r="H12">
        <v>9.2662800000000001</v>
      </c>
      <c r="I12">
        <v>1.435017</v>
      </c>
      <c r="J12">
        <v>1.91107</v>
      </c>
      <c r="K12">
        <v>27.95796</v>
      </c>
      <c r="L12">
        <v>21.775490000000001</v>
      </c>
      <c r="M12">
        <v>1.6317600000000001</v>
      </c>
      <c r="N12">
        <v>104.1915</v>
      </c>
    </row>
    <row r="13" spans="1:14" x14ac:dyDescent="0.25">
      <c r="A13">
        <v>52</v>
      </c>
      <c r="B13" t="s">
        <v>30</v>
      </c>
      <c r="C13">
        <v>6.3473740000000003</v>
      </c>
      <c r="D13">
        <v>18.54054</v>
      </c>
      <c r="E13">
        <v>1.8451839999999999</v>
      </c>
      <c r="F13">
        <v>10.946199999999999</v>
      </c>
      <c r="G13">
        <v>2.4987759999999999</v>
      </c>
      <c r="H13">
        <v>9.4554449999999992</v>
      </c>
      <c r="I13">
        <v>1.684434</v>
      </c>
      <c r="J13">
        <v>1.9431510000000001</v>
      </c>
      <c r="K13">
        <v>27.95796</v>
      </c>
      <c r="L13">
        <v>21.869990000000001</v>
      </c>
      <c r="M13">
        <v>1.4774339999999999</v>
      </c>
      <c r="N13">
        <v>104.5665</v>
      </c>
    </row>
    <row r="14" spans="1:14" x14ac:dyDescent="0.25">
      <c r="A14">
        <v>53</v>
      </c>
      <c r="B14" t="s">
        <v>30</v>
      </c>
      <c r="C14">
        <v>5.8667550000000004</v>
      </c>
      <c r="D14">
        <v>18.56559</v>
      </c>
      <c r="E14">
        <v>1.9341140000000001</v>
      </c>
      <c r="F14">
        <v>10.84459</v>
      </c>
      <c r="G14">
        <v>2.4636619999999998</v>
      </c>
      <c r="H14">
        <v>9.1084399999999999</v>
      </c>
      <c r="I14">
        <v>1.4641500000000001</v>
      </c>
      <c r="J14">
        <v>1.8037080000000001</v>
      </c>
      <c r="K14">
        <v>27.95796</v>
      </c>
      <c r="L14">
        <v>21.919509999999999</v>
      </c>
      <c r="M14">
        <v>1.3691260000000001</v>
      </c>
      <c r="N14">
        <v>103.2976</v>
      </c>
    </row>
    <row r="15" spans="1:14" x14ac:dyDescent="0.25">
      <c r="A15">
        <v>54</v>
      </c>
      <c r="B15" t="s">
        <v>30</v>
      </c>
      <c r="C15">
        <v>6.0618439999999998</v>
      </c>
      <c r="D15">
        <v>18.45411</v>
      </c>
      <c r="E15">
        <v>1.711508</v>
      </c>
      <c r="F15">
        <v>11.023529999999999</v>
      </c>
      <c r="G15">
        <v>3.0166789999999999</v>
      </c>
      <c r="H15">
        <v>9.2694869999999998</v>
      </c>
      <c r="I15">
        <v>1.507096</v>
      </c>
      <c r="J15">
        <v>1.7177610000000001</v>
      </c>
      <c r="K15">
        <v>27.95796</v>
      </c>
      <c r="L15">
        <v>21.921759999999999</v>
      </c>
      <c r="M15">
        <v>1.525212</v>
      </c>
      <c r="N15">
        <v>104.1669</v>
      </c>
    </row>
    <row r="16" spans="1:14" x14ac:dyDescent="0.25">
      <c r="A16">
        <v>55</v>
      </c>
      <c r="B16" t="s">
        <v>30</v>
      </c>
      <c r="C16">
        <v>7.0021930000000001</v>
      </c>
      <c r="D16">
        <v>18.210730000000002</v>
      </c>
      <c r="E16">
        <v>1.651297</v>
      </c>
      <c r="F16">
        <v>10.90588</v>
      </c>
      <c r="G16">
        <v>2.6254170000000001</v>
      </c>
      <c r="H16">
        <v>9.4343509999999995</v>
      </c>
      <c r="I16">
        <v>2.0952069999999998</v>
      </c>
      <c r="J16">
        <v>1.6585049999999999</v>
      </c>
      <c r="K16">
        <v>27.95796</v>
      </c>
      <c r="L16">
        <v>21.765730000000001</v>
      </c>
      <c r="M16">
        <v>1.304127</v>
      </c>
      <c r="N16">
        <v>104.6114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Shaunnamm</dc:creator>
  <cp:lastModifiedBy>rruff</cp:lastModifiedBy>
  <dcterms:created xsi:type="dcterms:W3CDTF">2012-08-17T18:53:38Z</dcterms:created>
  <dcterms:modified xsi:type="dcterms:W3CDTF">2013-01-29T01:32:31Z</dcterms:modified>
</cp:coreProperties>
</file>