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648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<sst xmlns="http://schemas.openxmlformats.org/spreadsheetml/2006/main" count="169" uniqueCount="77">
  <si>
    <t>titincite70682</t>
  </si>
  <si>
    <t>#31</t>
  </si>
  <si>
    <t>#32</t>
  </si>
  <si>
    <t>#33</t>
  </si>
  <si>
    <t>#34</t>
  </si>
  <si>
    <t>#35</t>
  </si>
  <si>
    <t>#36</t>
  </si>
  <si>
    <t>#37</t>
  </si>
  <si>
    <t>Ox</t>
  </si>
  <si>
    <t>Percents</t>
  </si>
  <si>
    <t>Average</t>
  </si>
  <si>
    <t>Standard</t>
  </si>
  <si>
    <t>Dev</t>
  </si>
  <si>
    <t>Na2O</t>
  </si>
  <si>
    <t>MgO</t>
  </si>
  <si>
    <t>Al2O3</t>
  </si>
  <si>
    <t>P2O5</t>
  </si>
  <si>
    <t>SO3</t>
  </si>
  <si>
    <t>K2O</t>
  </si>
  <si>
    <t>CaO</t>
  </si>
  <si>
    <t>MnO</t>
  </si>
  <si>
    <t>Fe2O3</t>
  </si>
  <si>
    <t>As2O5</t>
  </si>
  <si>
    <t>Totals</t>
  </si>
  <si>
    <t>Na</t>
  </si>
  <si>
    <t>Mg</t>
  </si>
  <si>
    <t>Al</t>
  </si>
  <si>
    <t>P</t>
  </si>
  <si>
    <t>S</t>
  </si>
  <si>
    <t>K</t>
  </si>
  <si>
    <t>Ca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</si>
  <si>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</si>
  <si>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</si>
  <si>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</si>
  <si>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</si>
  <si>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</si>
  <si>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</si>
  <si>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</si>
  <si>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</si>
  <si>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</si>
  <si>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</si>
  <si>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</si>
  <si>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</si>
  <si>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</si>
  <si>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</si>
  <si>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</si>
  <si>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</si>
  <si>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PET</t>
  </si>
  <si>
    <t>apatite-s</t>
  </si>
  <si>
    <t>barite2</t>
  </si>
  <si>
    <t>kspar-OR1</t>
  </si>
  <si>
    <t>LIF</t>
  </si>
  <si>
    <t>rhod-791</t>
  </si>
  <si>
    <t>fayalite</t>
  </si>
  <si>
    <t>as</t>
  </si>
  <si>
    <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5.3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·6.7H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</si>
  <si>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</si>
  <si>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</si>
  <si>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not present in the wds scan; not in totals</t>
  </si>
  <si>
    <t xml:space="preserve"> </t>
  </si>
  <si>
    <t>average</t>
  </si>
  <si>
    <t>stdev</t>
  </si>
  <si>
    <t>in formula</t>
  </si>
  <si>
    <t>(+) charges</t>
  </si>
  <si>
    <t>H</t>
  </si>
  <si>
    <t>Na reprsents contamination from an intimate grown phase as natrojarosite??</t>
  </si>
  <si>
    <t>S6+</t>
  </si>
  <si>
    <t>Fe3+</t>
  </si>
  <si>
    <t>Cation numbers normalized to 18 O</t>
  </si>
  <si>
    <t>Cation numbers normalized to 27 O (including from OH and H2O)</t>
  </si>
  <si>
    <t>H in (OH) grops</t>
  </si>
  <si>
    <t>H in H2O</t>
  </si>
  <si>
    <t>H2O</t>
  </si>
  <si>
    <t>H2O*</t>
  </si>
  <si>
    <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5.06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Σ=5.09</t>
    </r>
    <r>
      <rPr>
        <sz val="14"/>
        <rFont val="Times New Roman"/>
        <family val="1"/>
      </rPr>
      <t>((P</t>
    </r>
    <r>
      <rPr>
        <vertAlign val="subscript"/>
        <sz val="14"/>
        <rFont val="Times New Roman"/>
        <family val="1"/>
      </rPr>
      <t>0.825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0.175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·6.96H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</si>
  <si>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* = estimated by difference</t>
  </si>
  <si>
    <t>OH estimated by charge balance; H2O by difference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</si>
</sst>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workbookViewId="0" topLeftCell="A1">
      <selection activeCell="N37" sqref="N37"/>
    </sheetView>
  </sheetViews>
  <sheetFormatPr defaultColWidth="9.00390625" defaultRowHeight="13.5"/>
  <cols>
    <col min="1" max="16384" width="5.25390625" style="1" customWidth="1"/>
  </cols>
  <sheetData>
    <row r="1" spans="2:9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2: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11" ht="12.7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J3" s="1" t="s">
        <v>60</v>
      </c>
      <c r="K3" s="1" t="s">
        <v>61</v>
      </c>
    </row>
    <row r="4" spans="1:25" ht="12.75">
      <c r="A4" s="1" t="s">
        <v>21</v>
      </c>
      <c r="B4" s="3">
        <v>47.585774086378734</v>
      </c>
      <c r="C4" s="3">
        <v>48.06687043189369</v>
      </c>
      <c r="D4" s="3">
        <v>46.30285049833888</v>
      </c>
      <c r="E4" s="3">
        <v>46.51667109634551</v>
      </c>
      <c r="F4" s="3">
        <v>47.44679069767442</v>
      </c>
      <c r="G4" s="3">
        <v>47.179514950166116</v>
      </c>
      <c r="H4" s="3">
        <v>46.9443122923588</v>
      </c>
      <c r="I4" s="3"/>
      <c r="J4" s="3">
        <f>AVERAGE(B4:H4)</f>
        <v>47.148969150450874</v>
      </c>
      <c r="K4" s="3">
        <f>STDEV(B4:H4)</f>
        <v>0.6165190003345177</v>
      </c>
      <c r="L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1" t="s">
        <v>16</v>
      </c>
      <c r="B5" s="3">
        <v>26.716883720930234</v>
      </c>
      <c r="C5" s="3">
        <v>27.51871096345515</v>
      </c>
      <c r="D5" s="3">
        <v>27.50801993355482</v>
      </c>
      <c r="E5" s="3">
        <v>27.315581395348836</v>
      </c>
      <c r="F5" s="3">
        <v>27.326272425249172</v>
      </c>
      <c r="G5" s="3">
        <v>26.93070431893688</v>
      </c>
      <c r="H5" s="3">
        <v>26.42822591362126</v>
      </c>
      <c r="I5" s="3"/>
      <c r="J5" s="3">
        <f>AVERAGE(B5:H5)</f>
        <v>27.10634266729948</v>
      </c>
      <c r="K5" s="3">
        <f>STDEV(B5:H5)</f>
        <v>0.42148776447054936</v>
      </c>
      <c r="L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1" t="s">
        <v>17</v>
      </c>
      <c r="B6" s="3">
        <v>6.692584717607974</v>
      </c>
      <c r="C6" s="3">
        <v>5.441734219269103</v>
      </c>
      <c r="D6" s="3">
        <v>6.874332225913621</v>
      </c>
      <c r="E6" s="3">
        <v>7.312664451827243</v>
      </c>
      <c r="F6" s="3">
        <v>6.019049833887043</v>
      </c>
      <c r="G6" s="3">
        <v>7.034697674418605</v>
      </c>
      <c r="H6" s="3">
        <v>7.579940199335548</v>
      </c>
      <c r="I6" s="3"/>
      <c r="J6" s="3">
        <f>AVERAGE(B6:H6)</f>
        <v>6.70785761746559</v>
      </c>
      <c r="K6" s="3">
        <f>STDEV(B6:H6)</f>
        <v>0.7459463160115963</v>
      </c>
      <c r="L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1" t="s">
        <v>15</v>
      </c>
      <c r="B7" s="3">
        <v>0.23520265780730898</v>
      </c>
      <c r="C7" s="3">
        <v>0.17105647840531563</v>
      </c>
      <c r="D7" s="3">
        <v>0.31003986710963455</v>
      </c>
      <c r="E7" s="3">
        <v>0.1603654485049834</v>
      </c>
      <c r="F7" s="3">
        <v>0.2565847176079734</v>
      </c>
      <c r="G7" s="3">
        <v>0.3741860465116279</v>
      </c>
      <c r="H7" s="3">
        <v>0.3207308970099668</v>
      </c>
      <c r="I7" s="3"/>
      <c r="J7" s="3">
        <f>AVERAGE(B7:H7)</f>
        <v>0.26116658756525873</v>
      </c>
      <c r="K7" s="3">
        <f>STDEV(B7:H7)</f>
        <v>0.07925246904989205</v>
      </c>
      <c r="L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1" t="s">
        <v>13</v>
      </c>
      <c r="B8" s="3">
        <v>0.19243853820598006</v>
      </c>
      <c r="C8" s="3">
        <v>0.22451162790697676</v>
      </c>
      <c r="D8" s="3">
        <v>0.21382059800664452</v>
      </c>
      <c r="E8" s="3">
        <v>0.17105647840531563</v>
      </c>
      <c r="F8" s="3">
        <v>0.09621926910299003</v>
      </c>
      <c r="G8" s="3">
        <v>0.09621926910299003</v>
      </c>
      <c r="H8" s="3">
        <v>0.17105647840531563</v>
      </c>
      <c r="I8" s="3"/>
      <c r="J8" s="3">
        <f>AVERAGE(B8:H8)</f>
        <v>0.1664746084480304</v>
      </c>
      <c r="K8" s="3">
        <f>STDEV(B8:H8)</f>
        <v>0.05195779774814478</v>
      </c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5" customFormat="1" ht="12.75">
      <c r="A9" s="5" t="s">
        <v>22</v>
      </c>
      <c r="B9" s="6">
        <v>0.17</v>
      </c>
      <c r="C9" s="6">
        <v>1.03</v>
      </c>
      <c r="D9" s="6">
        <v>0.67</v>
      </c>
      <c r="E9" s="6">
        <v>0.22</v>
      </c>
      <c r="F9" s="6">
        <v>0.31</v>
      </c>
      <c r="G9" s="6">
        <v>0.81</v>
      </c>
      <c r="H9" s="6">
        <v>0.85</v>
      </c>
      <c r="I9" s="6"/>
      <c r="J9" s="6">
        <f>AVERAGE(B9:H9)</f>
        <v>0.5800000000000001</v>
      </c>
      <c r="K9" s="6">
        <f>STDEV(B9:H9)</f>
        <v>0.3432686023121445</v>
      </c>
      <c r="L9" s="6" t="s">
        <v>58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14" s="5" customFormat="1" ht="12.75">
      <c r="A10" s="5" t="s">
        <v>19</v>
      </c>
      <c r="B10" s="6">
        <v>0.13</v>
      </c>
      <c r="C10" s="6">
        <v>0.17</v>
      </c>
      <c r="D10" s="6">
        <v>0.21</v>
      </c>
      <c r="E10" s="6">
        <v>0.19</v>
      </c>
      <c r="F10" s="6">
        <v>0.13</v>
      </c>
      <c r="G10" s="6">
        <v>0.25</v>
      </c>
      <c r="H10" s="6">
        <v>0.15</v>
      </c>
      <c r="I10" s="6"/>
      <c r="J10" s="6">
        <f>AVERAGE(B10:H10)</f>
        <v>0.1757142857142857</v>
      </c>
      <c r="K10" s="6">
        <f>STDEV(B10:H10)</f>
        <v>0.04429339411136566</v>
      </c>
      <c r="L10" s="6" t="s">
        <v>58</v>
      </c>
      <c r="M10" s="6"/>
      <c r="N10" s="6"/>
    </row>
    <row r="11" spans="1:14" s="5" customFormat="1" ht="12.75">
      <c r="A11" s="5" t="s">
        <v>18</v>
      </c>
      <c r="B11" s="6">
        <v>0.07</v>
      </c>
      <c r="C11" s="6">
        <v>0.05</v>
      </c>
      <c r="D11" s="6">
        <v>0.07</v>
      </c>
      <c r="E11" s="6">
        <v>0.08</v>
      </c>
      <c r="F11" s="6">
        <v>0.07</v>
      </c>
      <c r="G11" s="6">
        <v>0.1</v>
      </c>
      <c r="H11" s="6">
        <v>0.06</v>
      </c>
      <c r="I11" s="6"/>
      <c r="J11" s="6">
        <f>AVERAGE(B11:H11)</f>
        <v>0.07142857142857142</v>
      </c>
      <c r="K11" s="6">
        <f>STDEV(B11:H11)</f>
        <v>0.015735915849388896</v>
      </c>
      <c r="L11" s="6" t="s">
        <v>58</v>
      </c>
      <c r="M11" s="6"/>
      <c r="N11" s="6"/>
    </row>
    <row r="12" spans="1:14" s="5" customFormat="1" ht="12.75">
      <c r="A12" s="5" t="s">
        <v>14</v>
      </c>
      <c r="B12" s="6">
        <v>0.06</v>
      </c>
      <c r="C12" s="6">
        <v>0.06</v>
      </c>
      <c r="D12" s="6">
        <v>0.1</v>
      </c>
      <c r="E12" s="6">
        <v>0.04</v>
      </c>
      <c r="F12" s="6">
        <v>0.05</v>
      </c>
      <c r="G12" s="6">
        <v>0.1</v>
      </c>
      <c r="H12" s="6">
        <v>0.06</v>
      </c>
      <c r="I12" s="6"/>
      <c r="J12" s="6">
        <f>AVERAGE(B12:H12)</f>
        <v>0.06714285714285714</v>
      </c>
      <c r="K12" s="6">
        <f>STDEV(B12:H12)</f>
        <v>0.023603873774083284</v>
      </c>
      <c r="L12" s="6" t="s">
        <v>58</v>
      </c>
      <c r="M12" s="6"/>
      <c r="N12" s="6"/>
    </row>
    <row r="13" spans="1:14" s="5" customFormat="1" ht="12.75">
      <c r="A13" s="5" t="s">
        <v>20</v>
      </c>
      <c r="B13" s="6">
        <v>0</v>
      </c>
      <c r="C13" s="6">
        <v>0.01</v>
      </c>
      <c r="D13" s="6">
        <v>0.01</v>
      </c>
      <c r="E13" s="6">
        <v>0.04</v>
      </c>
      <c r="F13" s="6">
        <v>0.06</v>
      </c>
      <c r="G13" s="6">
        <v>0.02</v>
      </c>
      <c r="H13" s="6">
        <v>0.03</v>
      </c>
      <c r="I13" s="6"/>
      <c r="J13" s="6">
        <f>AVERAGE(B13:H13)</f>
        <v>0.024285714285714282</v>
      </c>
      <c r="K13" s="6">
        <f>STDEV(B13:H13)</f>
        <v>0.02070196678027063</v>
      </c>
      <c r="L13" s="6" t="s">
        <v>58</v>
      </c>
      <c r="M13" s="6"/>
      <c r="N13" s="6"/>
    </row>
    <row r="14" spans="1:14" ht="12.75">
      <c r="A14" s="1" t="s">
        <v>23</v>
      </c>
      <c r="B14" s="3">
        <f aca="true" t="shared" si="0" ref="B14:H14">SUM(B4:B8)</f>
        <v>81.42288372093023</v>
      </c>
      <c r="C14" s="3">
        <f t="shared" si="0"/>
        <v>81.42288372093024</v>
      </c>
      <c r="D14" s="3">
        <f t="shared" si="0"/>
        <v>81.20906312292361</v>
      </c>
      <c r="E14" s="3">
        <f t="shared" si="0"/>
        <v>81.4763388704319</v>
      </c>
      <c r="F14" s="3">
        <f t="shared" si="0"/>
        <v>81.1449169435216</v>
      </c>
      <c r="G14" s="3">
        <f t="shared" si="0"/>
        <v>81.61532225913622</v>
      </c>
      <c r="H14" s="3">
        <f t="shared" si="0"/>
        <v>81.4442657807309</v>
      </c>
      <c r="I14" s="3"/>
      <c r="J14" s="3">
        <f>AVERAGE(B14:H14)</f>
        <v>81.39081063122924</v>
      </c>
      <c r="K14" s="3">
        <f>STDEV(B14:H14)</f>
        <v>0.16131296308784177</v>
      </c>
      <c r="L14" s="3"/>
      <c r="M14" s="3"/>
      <c r="N14" s="3"/>
    </row>
    <row r="15" spans="1:14" ht="12.75">
      <c r="A15" s="1" t="s">
        <v>73</v>
      </c>
      <c r="B15" s="3">
        <f>100-SUM(B4:B8)</f>
        <v>18.57711627906977</v>
      </c>
      <c r="C15" s="3">
        <f aca="true" t="shared" si="1" ref="C15:H15">100-SUM(C4:C8)</f>
        <v>18.577116279069756</v>
      </c>
      <c r="D15" s="3">
        <f t="shared" si="1"/>
        <v>18.79093687707639</v>
      </c>
      <c r="E15" s="3">
        <f t="shared" si="1"/>
        <v>18.523661129568097</v>
      </c>
      <c r="F15" s="3">
        <f t="shared" si="1"/>
        <v>18.855083056478406</v>
      </c>
      <c r="G15" s="3">
        <f t="shared" si="1"/>
        <v>18.38467774086378</v>
      </c>
      <c r="H15" s="3">
        <f t="shared" si="1"/>
        <v>18.555734219269098</v>
      </c>
      <c r="I15" s="3"/>
      <c r="J15" s="3"/>
      <c r="K15" s="3"/>
      <c r="L15" s="3"/>
      <c r="M15" s="3"/>
      <c r="N15" s="3"/>
    </row>
    <row r="16" spans="1:14" ht="12.75">
      <c r="A16" s="1" t="s">
        <v>75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1" t="s">
        <v>65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ht="12.75">
      <c r="A20" s="1" t="s">
        <v>68</v>
      </c>
      <c r="B20" s="3"/>
      <c r="C20" s="3"/>
      <c r="D20" s="3"/>
      <c r="E20" s="3"/>
      <c r="F20" s="3"/>
      <c r="G20" s="3"/>
      <c r="H20" s="3"/>
      <c r="I20" s="3"/>
      <c r="J20" s="3" t="s">
        <v>60</v>
      </c>
      <c r="K20" s="3" t="s">
        <v>61</v>
      </c>
      <c r="L20" s="3"/>
      <c r="M20" s="3" t="s">
        <v>62</v>
      </c>
      <c r="N20" s="3"/>
      <c r="O20" s="1" t="s">
        <v>63</v>
      </c>
    </row>
    <row r="21" spans="1:15" ht="12.75">
      <c r="A21" s="1" t="s">
        <v>27</v>
      </c>
      <c r="B21" s="3">
        <v>3.237821627915051</v>
      </c>
      <c r="C21" s="3">
        <v>3.353381394404872</v>
      </c>
      <c r="D21" s="3">
        <v>3.3134669986466987</v>
      </c>
      <c r="E21" s="3">
        <v>3.2758818600998603</v>
      </c>
      <c r="F21" s="3">
        <v>3.320803098962682</v>
      </c>
      <c r="G21" s="3">
        <v>3.237730508069406</v>
      </c>
      <c r="H21" s="3">
        <v>3.1822394343147162</v>
      </c>
      <c r="I21" s="3"/>
      <c r="J21" s="3">
        <f>AVERAGE(B21:H21)</f>
        <v>3.2744749889161833</v>
      </c>
      <c r="K21" s="3">
        <f>STDEV(B21:H21)</f>
        <v>0.05929571934380553</v>
      </c>
      <c r="L21" s="3">
        <f>4-L22</f>
        <v>3.2800000000000002</v>
      </c>
      <c r="M21" s="9">
        <f>1-M22</f>
        <v>0.825</v>
      </c>
      <c r="N21" s="3">
        <v>5</v>
      </c>
      <c r="O21" s="3">
        <f>M21*4*N21</f>
        <v>16.5</v>
      </c>
    </row>
    <row r="22" spans="1:15" ht="12.75">
      <c r="A22" s="1" t="s">
        <v>66</v>
      </c>
      <c r="B22" s="3">
        <v>0.7189708379194718</v>
      </c>
      <c r="C22" s="3">
        <v>0.5878174422999543</v>
      </c>
      <c r="D22" s="3">
        <v>0.7340136135965882</v>
      </c>
      <c r="E22" s="3">
        <v>0.7773985155227088</v>
      </c>
      <c r="F22" s="3">
        <v>0.6483969295253097</v>
      </c>
      <c r="G22" s="3">
        <v>0.7497020565415394</v>
      </c>
      <c r="H22" s="3">
        <v>0.8090603174505823</v>
      </c>
      <c r="I22" s="3"/>
      <c r="J22" s="3">
        <f>AVERAGE(B22:H22)</f>
        <v>0.7179085304080219</v>
      </c>
      <c r="K22" s="3">
        <f>STDEV(B22:H22)</f>
        <v>0.0762393063301121</v>
      </c>
      <c r="L22" s="3">
        <v>0.72</v>
      </c>
      <c r="M22" s="9">
        <v>0.175</v>
      </c>
      <c r="N22" s="3">
        <v>6</v>
      </c>
      <c r="O22" s="3">
        <f>M22*4*N22</f>
        <v>4.199999999999999</v>
      </c>
    </row>
    <row r="23" spans="1:15" ht="12.75">
      <c r="A23" s="1" t="s">
        <v>67</v>
      </c>
      <c r="B23" s="3">
        <v>5.118413091759969</v>
      </c>
      <c r="C23" s="3">
        <v>5.197331654529768</v>
      </c>
      <c r="D23" s="3">
        <v>4.949427638361563</v>
      </c>
      <c r="E23" s="3">
        <v>4.952163096036824</v>
      </c>
      <c r="F23" s="3">
        <v>5.12131600700674</v>
      </c>
      <c r="G23" s="3">
        <v>5.038043469532987</v>
      </c>
      <c r="H23" s="3">
        <v>5.017808371396367</v>
      </c>
      <c r="I23" s="3"/>
      <c r="J23" s="3">
        <f>AVERAGE(B23:H23)</f>
        <v>5.056357618374888</v>
      </c>
      <c r="K23" s="3">
        <f>STDEV(B23:H23)</f>
        <v>0.09314515956452324</v>
      </c>
      <c r="L23" s="3">
        <v>5.06</v>
      </c>
      <c r="M23" s="9">
        <v>5.06</v>
      </c>
      <c r="N23" s="3">
        <v>3</v>
      </c>
      <c r="O23" s="3">
        <f>M23*N23</f>
        <v>15.18</v>
      </c>
    </row>
    <row r="24" spans="1:15" ht="12.75">
      <c r="A24" s="1" t="s">
        <v>26</v>
      </c>
      <c r="B24" s="3">
        <v>0.03968192362051249</v>
      </c>
      <c r="C24" s="3">
        <v>0.029018687318483196</v>
      </c>
      <c r="D24" s="3">
        <v>0.05199052866697434</v>
      </c>
      <c r="E24" s="3">
        <v>0.026773919802282498</v>
      </c>
      <c r="F24" s="3">
        <v>0.043408711042952394</v>
      </c>
      <c r="G24" s="3">
        <v>0.06262733721257577</v>
      </c>
      <c r="H24" s="3">
        <v>0.053763683270862554</v>
      </c>
      <c r="I24" s="3"/>
      <c r="J24" s="3">
        <f>AVERAGE(B24:H24)</f>
        <v>0.04389497013352046</v>
      </c>
      <c r="K24" s="3">
        <f>STDEV(B24:H24)</f>
        <v>0.013205122156458127</v>
      </c>
      <c r="L24" s="3">
        <v>0.04</v>
      </c>
      <c r="M24" s="9">
        <v>0.04</v>
      </c>
      <c r="N24" s="3">
        <v>3</v>
      </c>
      <c r="O24" s="3">
        <f>M24*N24</f>
        <v>0.12</v>
      </c>
    </row>
    <row r="25" spans="1:15" ht="12.75">
      <c r="A25" s="1" t="s">
        <v>23</v>
      </c>
      <c r="B25" s="3">
        <f>SUM(B21:B24)</f>
        <v>9.114887481215005</v>
      </c>
      <c r="C25" s="3">
        <f>SUM(C21:C24)</f>
        <v>9.167549178553077</v>
      </c>
      <c r="D25" s="3">
        <f>SUM(D21:D24)</f>
        <v>9.048898779271825</v>
      </c>
      <c r="E25" s="3">
        <f>SUM(E21:E24)</f>
        <v>9.032217391461677</v>
      </c>
      <c r="F25" s="3">
        <f>SUM(F21:F24)</f>
        <v>9.133924746537684</v>
      </c>
      <c r="G25" s="3">
        <f>SUM(G21:G24)</f>
        <v>9.088103371356507</v>
      </c>
      <c r="H25" s="3">
        <f>SUM(H21:H24)</f>
        <v>9.062871806432527</v>
      </c>
      <c r="I25" s="3"/>
      <c r="J25" s="3">
        <f>AVERAGE(B25:H25)</f>
        <v>9.092636107832615</v>
      </c>
      <c r="K25" s="3">
        <f>STDEV(B25:H25)</f>
        <v>0.04878810989645735</v>
      </c>
      <c r="M25" s="2"/>
      <c r="O25" s="8">
        <f>SUM(O21:O24)</f>
        <v>35.99999999999999</v>
      </c>
    </row>
    <row r="26" spans="2:13" ht="12.75">
      <c r="B26" s="3"/>
      <c r="C26" s="3"/>
      <c r="D26" s="3"/>
      <c r="E26" s="3"/>
      <c r="F26" s="3"/>
      <c r="G26" s="3"/>
      <c r="H26" s="3"/>
      <c r="I26" s="3"/>
      <c r="J26" s="3"/>
      <c r="K26" s="3"/>
      <c r="M26" s="2"/>
    </row>
    <row r="27" spans="1:15" ht="12.75">
      <c r="A27" s="1" t="s">
        <v>69</v>
      </c>
      <c r="J27" s="3" t="s">
        <v>60</v>
      </c>
      <c r="K27" s="3" t="s">
        <v>61</v>
      </c>
      <c r="L27" s="3"/>
      <c r="M27" s="3" t="s">
        <v>62</v>
      </c>
      <c r="N27" s="3"/>
      <c r="O27" s="1" t="s">
        <v>63</v>
      </c>
    </row>
    <row r="28" spans="1:15" ht="12.75">
      <c r="A28" s="1" t="s">
        <v>27</v>
      </c>
      <c r="B28" s="3">
        <v>3.242474860944376</v>
      </c>
      <c r="C28" s="3">
        <v>3.35014857247475</v>
      </c>
      <c r="D28" s="3">
        <v>3.311200830999565</v>
      </c>
      <c r="E28" s="3">
        <v>3.2963296330038863</v>
      </c>
      <c r="F28" s="3">
        <v>3.311852644744674</v>
      </c>
      <c r="G28" s="3">
        <v>3.2676066302675153</v>
      </c>
      <c r="H28" s="3">
        <v>3.196049838082956</v>
      </c>
      <c r="I28" s="3"/>
      <c r="J28" s="3">
        <f>AVERAGE(B28:H28)</f>
        <v>3.2822375729311033</v>
      </c>
      <c r="K28" s="3">
        <f>STDEV(B28:H28)</f>
        <v>0.051234552466360155</v>
      </c>
      <c r="L28" s="1">
        <v>3.28</v>
      </c>
      <c r="M28" s="9">
        <f>1-M29</f>
        <v>0.825</v>
      </c>
      <c r="N28" s="3">
        <v>5</v>
      </c>
      <c r="O28" s="3">
        <f>M28*4*N28</f>
        <v>16.5</v>
      </c>
    </row>
    <row r="29" spans="1:15" ht="12.75">
      <c r="A29" s="1" t="s">
        <v>28</v>
      </c>
      <c r="B29" s="3">
        <v>0.7200041063433049</v>
      </c>
      <c r="C29" s="3">
        <v>0.5872507578418291</v>
      </c>
      <c r="D29" s="3">
        <v>0.7335116022880804</v>
      </c>
      <c r="E29" s="3">
        <v>0.7822509702143596</v>
      </c>
      <c r="F29" s="3">
        <v>0.6466493260511301</v>
      </c>
      <c r="G29" s="3">
        <v>0.7566199239173405</v>
      </c>
      <c r="H29" s="3">
        <v>0.8125715081976917</v>
      </c>
      <c r="I29" s="3"/>
      <c r="J29" s="3">
        <f>AVERAGE(B29:H29)</f>
        <v>0.7198368849791053</v>
      </c>
      <c r="K29" s="3">
        <f>STDEV(B29:H29)</f>
        <v>0.07849707646396858</v>
      </c>
      <c r="L29" s="1">
        <v>0.72</v>
      </c>
      <c r="M29" s="9">
        <v>0.175</v>
      </c>
      <c r="N29" s="3">
        <v>6</v>
      </c>
      <c r="O29" s="3">
        <f>M29*4*N29</f>
        <v>4.199999999999999</v>
      </c>
    </row>
    <row r="30" spans="1:15" ht="12.75">
      <c r="A30" s="1" t="s">
        <v>32</v>
      </c>
      <c r="B30" s="3">
        <v>5.133373857993837</v>
      </c>
      <c r="C30" s="3">
        <v>5.201358237627095</v>
      </c>
      <c r="D30" s="3">
        <v>4.95414665565706</v>
      </c>
      <c r="E30" s="3">
        <v>4.989577265807097</v>
      </c>
      <c r="F30" s="3">
        <v>5.1113120114489865</v>
      </c>
      <c r="G30" s="3">
        <v>5.088273737782286</v>
      </c>
      <c r="H30" s="3">
        <v>5.0461883010682875</v>
      </c>
      <c r="I30" s="3" t="s">
        <v>59</v>
      </c>
      <c r="J30" s="3">
        <f>AVERAGE(B30:H30)</f>
        <v>5.074890009626379</v>
      </c>
      <c r="K30" s="3">
        <f>STDEV(B30:H30)</f>
        <v>0.08524598667922824</v>
      </c>
      <c r="L30" s="1">
        <v>5.06</v>
      </c>
      <c r="M30" s="9">
        <v>5.06</v>
      </c>
      <c r="N30" s="3">
        <v>3</v>
      </c>
      <c r="O30" s="3">
        <f>M30*N30</f>
        <v>15.18</v>
      </c>
    </row>
    <row r="31" spans="1:15" ht="12.75">
      <c r="A31" s="1" t="s">
        <v>26</v>
      </c>
      <c r="B31" s="3">
        <v>0.03973895246857075</v>
      </c>
      <c r="C31" s="3">
        <v>0.02899071189973033</v>
      </c>
      <c r="D31" s="3">
        <v>0.051954970970437574</v>
      </c>
      <c r="E31" s="3">
        <v>0.026941040307614458</v>
      </c>
      <c r="F31" s="3">
        <v>0.04329171293458094</v>
      </c>
      <c r="G31" s="3">
        <v>0.0632052302690985</v>
      </c>
      <c r="H31" s="3">
        <v>0.05399700894900979</v>
      </c>
      <c r="I31" s="3"/>
      <c r="J31" s="3">
        <f>AVERAGE(B31:H31)</f>
        <v>0.04401708968557748</v>
      </c>
      <c r="K31" s="3">
        <f>STDEV(B31:H31)</f>
        <v>0.013335451548723929</v>
      </c>
      <c r="L31" s="1">
        <v>0.04</v>
      </c>
      <c r="M31" s="9">
        <v>0.04</v>
      </c>
      <c r="N31" s="3">
        <v>3</v>
      </c>
      <c r="O31" s="3">
        <f>M31*N31</f>
        <v>0.12</v>
      </c>
    </row>
    <row r="32" spans="1:19" ht="12.75">
      <c r="A32" s="1" t="s">
        <v>64</v>
      </c>
      <c r="B32" s="3">
        <v>17.948262625831063</v>
      </c>
      <c r="C32" s="3">
        <v>18.03470574199481</v>
      </c>
      <c r="D32" s="3">
        <v>18.024621351391193</v>
      </c>
      <c r="E32" s="3">
        <v>17.77529109535028</v>
      </c>
      <c r="F32" s="3">
        <v>18.097029646819152</v>
      </c>
      <c r="G32" s="3">
        <v>17.66781040100423</v>
      </c>
      <c r="H32" s="3">
        <v>17.843765830347184</v>
      </c>
      <c r="I32" s="3"/>
      <c r="J32" s="3">
        <f>AVERAGE(B32:H32)</f>
        <v>17.913069527533988</v>
      </c>
      <c r="K32" s="3">
        <f>STDEV(B32:H32)</f>
        <v>0.15612868394069992</v>
      </c>
      <c r="M32" s="1">
        <v>17.91</v>
      </c>
      <c r="Q32" s="1" t="s">
        <v>70</v>
      </c>
      <c r="S32" s="7">
        <v>4</v>
      </c>
    </row>
    <row r="33" spans="2:19" ht="12.75">
      <c r="B33" s="3"/>
      <c r="C33" s="3"/>
      <c r="D33" s="3"/>
      <c r="E33" s="3"/>
      <c r="F33" s="3"/>
      <c r="G33" s="3"/>
      <c r="H33" s="3"/>
      <c r="I33" s="3"/>
      <c r="J33" s="3"/>
      <c r="K33" s="3"/>
      <c r="O33" s="8">
        <f>SUM(O28:O31)</f>
        <v>35.99999999999999</v>
      </c>
      <c r="Q33" s="1" t="s">
        <v>71</v>
      </c>
      <c r="S33" s="7">
        <f>M32-S32</f>
        <v>13.91</v>
      </c>
    </row>
    <row r="34" spans="2:19" ht="12.75">
      <c r="B34" s="3"/>
      <c r="C34" s="3"/>
      <c r="D34" s="3"/>
      <c r="E34" s="3"/>
      <c r="F34" s="3"/>
      <c r="G34" s="3"/>
      <c r="H34" s="3"/>
      <c r="I34" s="3"/>
      <c r="J34" s="3"/>
      <c r="K34" s="3"/>
      <c r="Q34" s="1" t="s">
        <v>72</v>
      </c>
      <c r="S34" s="7">
        <f>S33/2</f>
        <v>6.955</v>
      </c>
    </row>
    <row r="35" spans="2:19" ht="12.75">
      <c r="B35" s="3"/>
      <c r="C35" s="3"/>
      <c r="D35" s="3"/>
      <c r="E35" s="3"/>
      <c r="F35" s="3"/>
      <c r="G35" s="3"/>
      <c r="H35" s="3"/>
      <c r="I35" s="3"/>
      <c r="J35" s="3"/>
      <c r="K35" s="3"/>
      <c r="S35" s="7"/>
    </row>
    <row r="36" spans="2:9" ht="23.25">
      <c r="B36" s="3" t="s">
        <v>56</v>
      </c>
      <c r="C36" s="3"/>
      <c r="D36" s="4" t="s">
        <v>55</v>
      </c>
      <c r="E36" s="3"/>
      <c r="F36" s="3"/>
      <c r="G36" s="3"/>
      <c r="H36" s="3"/>
      <c r="I36" s="3"/>
    </row>
    <row r="37" spans="2:14" ht="23.25">
      <c r="B37" s="1" t="s">
        <v>57</v>
      </c>
      <c r="D37" s="4" t="s">
        <v>74</v>
      </c>
      <c r="N37" s="1" t="s">
        <v>76</v>
      </c>
    </row>
    <row r="38" ht="13.5">
      <c r="D38"/>
    </row>
    <row r="39" spans="1:8" ht="12.75">
      <c r="A39" s="1" t="s">
        <v>34</v>
      </c>
      <c r="B39" s="1" t="s">
        <v>35</v>
      </c>
      <c r="C39" s="1" t="s">
        <v>36</v>
      </c>
      <c r="D39" s="1" t="s">
        <v>37</v>
      </c>
      <c r="E39" s="1" t="s">
        <v>38</v>
      </c>
      <c r="F39" s="1" t="s">
        <v>39</v>
      </c>
      <c r="G39" s="1" t="s">
        <v>40</v>
      </c>
      <c r="H39" s="1" t="s">
        <v>41</v>
      </c>
    </row>
    <row r="40" spans="1:8" ht="12.75">
      <c r="A40" s="1" t="s">
        <v>42</v>
      </c>
      <c r="B40" s="1" t="s">
        <v>24</v>
      </c>
      <c r="C40" s="1" t="s">
        <v>43</v>
      </c>
      <c r="D40" s="1">
        <v>20</v>
      </c>
      <c r="E40" s="1">
        <v>10</v>
      </c>
      <c r="F40" s="1">
        <v>600</v>
      </c>
      <c r="G40" s="1">
        <v>-600</v>
      </c>
      <c r="H40" s="1" t="s">
        <v>44</v>
      </c>
    </row>
    <row r="41" spans="1:8" ht="12.75">
      <c r="A41" s="1" t="s">
        <v>42</v>
      </c>
      <c r="B41" s="1" t="s">
        <v>26</v>
      </c>
      <c r="C41" s="1" t="s">
        <v>43</v>
      </c>
      <c r="D41" s="1">
        <v>20</v>
      </c>
      <c r="E41" s="1">
        <v>10</v>
      </c>
      <c r="F41" s="1">
        <v>600</v>
      </c>
      <c r="G41" s="1">
        <v>-600</v>
      </c>
      <c r="H41" s="1" t="s">
        <v>45</v>
      </c>
    </row>
    <row r="42" spans="1:8" ht="12.75">
      <c r="A42" s="1" t="s">
        <v>42</v>
      </c>
      <c r="B42" s="1" t="s">
        <v>25</v>
      </c>
      <c r="C42" s="1" t="s">
        <v>43</v>
      </c>
      <c r="D42" s="1">
        <v>20</v>
      </c>
      <c r="E42" s="1">
        <v>10</v>
      </c>
      <c r="F42" s="1">
        <v>600</v>
      </c>
      <c r="G42" s="1">
        <v>-600</v>
      </c>
      <c r="H42" s="1" t="s">
        <v>46</v>
      </c>
    </row>
    <row r="43" spans="1:8" ht="12.75">
      <c r="A43" s="1" t="s">
        <v>47</v>
      </c>
      <c r="B43" s="1" t="s">
        <v>27</v>
      </c>
      <c r="C43" s="1" t="s">
        <v>43</v>
      </c>
      <c r="D43" s="1">
        <v>20</v>
      </c>
      <c r="E43" s="1">
        <v>10</v>
      </c>
      <c r="F43" s="1">
        <v>600</v>
      </c>
      <c r="G43" s="1">
        <v>-600</v>
      </c>
      <c r="H43" s="1" t="s">
        <v>48</v>
      </c>
    </row>
    <row r="44" spans="1:8" ht="12.75">
      <c r="A44" s="1" t="s">
        <v>47</v>
      </c>
      <c r="B44" s="1" t="s">
        <v>28</v>
      </c>
      <c r="C44" s="1" t="s">
        <v>43</v>
      </c>
      <c r="D44" s="1">
        <v>20</v>
      </c>
      <c r="E44" s="1">
        <v>10</v>
      </c>
      <c r="F44" s="1">
        <v>250</v>
      </c>
      <c r="G44" s="1">
        <v>-250</v>
      </c>
      <c r="H44" s="1" t="s">
        <v>49</v>
      </c>
    </row>
    <row r="45" spans="1:8" ht="12.75">
      <c r="A45" s="1" t="s">
        <v>47</v>
      </c>
      <c r="B45" s="1" t="s">
        <v>29</v>
      </c>
      <c r="C45" s="1" t="s">
        <v>43</v>
      </c>
      <c r="D45" s="1">
        <v>20</v>
      </c>
      <c r="E45" s="1">
        <v>10</v>
      </c>
      <c r="F45" s="1">
        <v>600</v>
      </c>
      <c r="G45" s="1">
        <v>-600</v>
      </c>
      <c r="H45" s="1" t="s">
        <v>50</v>
      </c>
    </row>
    <row r="46" spans="1:14" ht="12.75">
      <c r="A46" s="1" t="s">
        <v>47</v>
      </c>
      <c r="B46" s="1" t="s">
        <v>30</v>
      </c>
      <c r="C46" s="1" t="s">
        <v>43</v>
      </c>
      <c r="D46" s="1">
        <v>20</v>
      </c>
      <c r="E46" s="1">
        <v>10</v>
      </c>
      <c r="F46" s="1">
        <v>600</v>
      </c>
      <c r="G46" s="1">
        <v>-600</v>
      </c>
      <c r="H46" s="1" t="s">
        <v>46</v>
      </c>
      <c r="J46" s="3"/>
      <c r="K46" s="3"/>
      <c r="L46" s="3"/>
      <c r="M46" s="3"/>
      <c r="N46" s="3"/>
    </row>
    <row r="47" spans="1:14" ht="12.75">
      <c r="A47" s="1" t="s">
        <v>51</v>
      </c>
      <c r="B47" s="1" t="s">
        <v>31</v>
      </c>
      <c r="C47" s="1" t="s">
        <v>43</v>
      </c>
      <c r="D47" s="1">
        <v>20</v>
      </c>
      <c r="E47" s="1">
        <v>10</v>
      </c>
      <c r="F47" s="1">
        <v>500</v>
      </c>
      <c r="G47" s="1">
        <v>-500</v>
      </c>
      <c r="H47" s="1" t="s">
        <v>52</v>
      </c>
      <c r="J47" s="3"/>
      <c r="K47" s="3"/>
      <c r="L47" s="3"/>
      <c r="M47" s="3"/>
      <c r="N47" s="3"/>
    </row>
    <row r="48" spans="1:14" ht="12.75">
      <c r="A48" s="1" t="s">
        <v>51</v>
      </c>
      <c r="B48" s="1" t="s">
        <v>32</v>
      </c>
      <c r="C48" s="1" t="s">
        <v>43</v>
      </c>
      <c r="D48" s="1">
        <v>20</v>
      </c>
      <c r="E48" s="1">
        <v>10</v>
      </c>
      <c r="F48" s="1">
        <v>500</v>
      </c>
      <c r="G48" s="1">
        <v>-500</v>
      </c>
      <c r="H48" s="1" t="s">
        <v>53</v>
      </c>
      <c r="J48" s="3"/>
      <c r="K48" s="3"/>
      <c r="L48" s="3"/>
      <c r="M48" s="3"/>
      <c r="N48" s="3"/>
    </row>
    <row r="49" spans="1:14" ht="12.75">
      <c r="A49" s="1" t="s">
        <v>51</v>
      </c>
      <c r="B49" s="1" t="s">
        <v>33</v>
      </c>
      <c r="C49" s="1" t="s">
        <v>43</v>
      </c>
      <c r="D49" s="1">
        <v>20</v>
      </c>
      <c r="E49" s="1">
        <v>10</v>
      </c>
      <c r="F49" s="1">
        <v>500</v>
      </c>
      <c r="G49" s="1">
        <v>-500</v>
      </c>
      <c r="H49" s="1" t="s">
        <v>54</v>
      </c>
      <c r="J49" s="3"/>
      <c r="K49" s="3"/>
      <c r="L49" s="3"/>
      <c r="M49" s="3"/>
      <c r="N49" s="3"/>
    </row>
    <row r="50" spans="10:14" ht="12.75">
      <c r="J50" s="3"/>
      <c r="K50" s="3"/>
      <c r="L50" s="3"/>
      <c r="M50" s="3"/>
      <c r="N50" s="3"/>
    </row>
    <row r="51" spans="1:11" ht="12.75">
      <c r="A51" s="1" t="s">
        <v>59</v>
      </c>
      <c r="B51" s="3" t="s">
        <v>59</v>
      </c>
      <c r="C51" s="3" t="s">
        <v>59</v>
      </c>
      <c r="D51" s="3" t="s">
        <v>59</v>
      </c>
      <c r="E51" s="3" t="s">
        <v>59</v>
      </c>
      <c r="F51" s="3" t="s">
        <v>59</v>
      </c>
      <c r="G51" s="3" t="s">
        <v>59</v>
      </c>
      <c r="H51" s="3" t="s">
        <v>59</v>
      </c>
      <c r="I51" s="3" t="s">
        <v>59</v>
      </c>
      <c r="J51" s="3"/>
      <c r="K51" s="3"/>
    </row>
    <row r="52" spans="1:11" ht="12.75">
      <c r="A52" s="1" t="s">
        <v>59</v>
      </c>
      <c r="B52" s="3" t="s">
        <v>59</v>
      </c>
      <c r="C52" s="3" t="s">
        <v>59</v>
      </c>
      <c r="D52" s="3" t="s">
        <v>59</v>
      </c>
      <c r="E52" s="3" t="s">
        <v>59</v>
      </c>
      <c r="F52" s="3" t="s">
        <v>59</v>
      </c>
      <c r="G52" s="3" t="s">
        <v>59</v>
      </c>
      <c r="H52" s="3" t="s">
        <v>59</v>
      </c>
      <c r="I52" s="3" t="s">
        <v>59</v>
      </c>
      <c r="J52" s="3"/>
      <c r="K52" s="3"/>
    </row>
    <row r="53" spans="1:11" ht="12.75">
      <c r="A53" s="1" t="s">
        <v>59</v>
      </c>
      <c r="B53" s="3" t="s">
        <v>59</v>
      </c>
      <c r="C53" s="3" t="s">
        <v>59</v>
      </c>
      <c r="D53" s="3" t="s">
        <v>59</v>
      </c>
      <c r="E53" s="3" t="s">
        <v>59</v>
      </c>
      <c r="F53" s="3" t="s">
        <v>59</v>
      </c>
      <c r="G53" s="3" t="s">
        <v>59</v>
      </c>
      <c r="H53" s="3" t="s">
        <v>59</v>
      </c>
      <c r="I53" s="3" t="s">
        <v>59</v>
      </c>
      <c r="J53" s="3"/>
      <c r="K53" s="3"/>
    </row>
    <row r="56" spans="1:8" ht="12.75">
      <c r="A56" s="1" t="s">
        <v>59</v>
      </c>
      <c r="B56" s="1" t="s">
        <v>59</v>
      </c>
      <c r="C56" s="1" t="s">
        <v>59</v>
      </c>
      <c r="D56" s="1" t="s">
        <v>59</v>
      </c>
      <c r="E56" s="1" t="s">
        <v>59</v>
      </c>
      <c r="F56" s="1" t="s">
        <v>59</v>
      </c>
      <c r="G56" s="1" t="s">
        <v>59</v>
      </c>
      <c r="H56" s="1" t="s">
        <v>59</v>
      </c>
    </row>
    <row r="57" spans="1:8" ht="12.75">
      <c r="A57" s="1" t="s">
        <v>59</v>
      </c>
      <c r="B57" s="1" t="s">
        <v>59</v>
      </c>
      <c r="C57" s="1" t="s">
        <v>59</v>
      </c>
      <c r="D57" s="1" t="s">
        <v>59</v>
      </c>
      <c r="E57" s="1" t="s">
        <v>59</v>
      </c>
      <c r="F57" s="1" t="s">
        <v>59</v>
      </c>
      <c r="G57" s="1" t="s">
        <v>59</v>
      </c>
      <c r="H57" s="1" t="s">
        <v>59</v>
      </c>
    </row>
    <row r="58" spans="1:8" ht="12.75">
      <c r="A58" s="1" t="s">
        <v>59</v>
      </c>
      <c r="B58" s="1" t="s">
        <v>59</v>
      </c>
      <c r="C58" s="1" t="s">
        <v>59</v>
      </c>
      <c r="D58" s="1" t="s">
        <v>59</v>
      </c>
      <c r="E58" s="1" t="s">
        <v>59</v>
      </c>
      <c r="F58" s="1" t="s">
        <v>59</v>
      </c>
      <c r="G58" s="1" t="s">
        <v>59</v>
      </c>
      <c r="H58" s="1" t="s"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2008-05-02T22:03:15Z</dcterms:created>
  <dcterms:modified xsi:type="dcterms:W3CDTF">2008-05-02T22:04:47Z</dcterms:modified>
  <cp:category/>
  <cp:version/>
  <cp:contentType/>
  <cp:contentStatus/>
</cp:coreProperties>
</file>