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icroprobe\Data\12_11_12_SX100\Data\"/>
    </mc:Choice>
  </mc:AlternateContent>
  <bookViews>
    <workbookView xWindow="240" yWindow="135" windowWidth="18195" windowHeight="85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33" i="1" l="1"/>
  <c r="B30" i="1"/>
  <c r="B29" i="1"/>
  <c r="B28" i="1"/>
  <c r="B27" i="1"/>
  <c r="D20" i="1"/>
  <c r="E20" i="1"/>
  <c r="F20" i="1"/>
  <c r="G20" i="1"/>
  <c r="H20" i="1"/>
  <c r="I20" i="1"/>
  <c r="D21" i="1"/>
  <c r="E21" i="1"/>
  <c r="F21" i="1"/>
  <c r="G21" i="1"/>
  <c r="H21" i="1"/>
  <c r="I21" i="1"/>
  <c r="C21" i="1"/>
  <c r="C20" i="1"/>
  <c r="E22" i="1" l="1"/>
  <c r="D22" i="1"/>
  <c r="C22" i="1"/>
  <c r="G22" i="1"/>
  <c r="F22" i="1"/>
  <c r="H22" i="1"/>
  <c r="B37" i="1" l="1"/>
  <c r="B36" i="1"/>
  <c r="B38" i="1" s="1"/>
  <c r="D35" i="1"/>
  <c r="D34" i="1"/>
  <c r="E34" i="1" s="1"/>
  <c r="D33" i="1"/>
  <c r="E33" i="1" s="1"/>
  <c r="E32" i="1"/>
  <c r="D31" i="1"/>
  <c r="E31" i="1" s="1"/>
  <c r="D30" i="1"/>
  <c r="E30" i="1" s="1"/>
  <c r="D29" i="1"/>
  <c r="E29" i="1" s="1"/>
  <c r="D28" i="1"/>
  <c r="E28" i="1" s="1"/>
  <c r="D27" i="1"/>
  <c r="E27" i="1" s="1"/>
  <c r="E35" i="1" l="1"/>
  <c r="E36" i="1" s="1"/>
  <c r="E37" i="1"/>
  <c r="E38" i="1" l="1"/>
  <c r="D45" i="1" s="1"/>
  <c r="F27" i="1" l="1"/>
  <c r="G27" i="1" s="1"/>
  <c r="J29" i="1" s="1"/>
  <c r="L29" i="1" s="1"/>
  <c r="F28" i="1"/>
  <c r="G28" i="1" s="1"/>
  <c r="J28" i="1" s="1"/>
  <c r="L28" i="1" s="1"/>
  <c r="F29" i="1"/>
  <c r="G29" i="1" s="1"/>
  <c r="F30" i="1"/>
  <c r="G30" i="1" s="1"/>
  <c r="F34" i="1"/>
  <c r="G34" i="1" s="1"/>
  <c r="F31" i="1"/>
  <c r="G31" i="1" s="1"/>
  <c r="J31" i="1" s="1"/>
  <c r="L31" i="1" s="1"/>
  <c r="F33" i="1"/>
  <c r="G33" i="1" s="1"/>
  <c r="J32" i="1" s="1"/>
  <c r="L32" i="1" s="1"/>
  <c r="F35" i="1"/>
  <c r="G35" i="1" s="1"/>
  <c r="J30" i="1" s="1"/>
  <c r="L30" i="1" s="1"/>
  <c r="J27" i="1" l="1"/>
  <c r="L27" i="1" s="1"/>
</calcChain>
</file>

<file path=xl/sharedStrings.xml><?xml version="1.0" encoding="utf-8"?>
<sst xmlns="http://schemas.openxmlformats.org/spreadsheetml/2006/main" count="96" uniqueCount="47">
  <si>
    <t>Fit Calulator with Cl and F</t>
  </si>
  <si>
    <t>Oxide</t>
  </si>
  <si>
    <t>Wt % Oxide</t>
  </si>
  <si>
    <t>Oxide MW</t>
  </si>
  <si>
    <t>Mol #</t>
  </si>
  <si>
    <t>Atom Prop.</t>
  </si>
  <si>
    <t>Anion Prop.</t>
  </si>
  <si>
    <t># Ions/formula</t>
  </si>
  <si>
    <r>
      <t>Al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</si>
  <si>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t>CaO</t>
  </si>
  <si>
    <r>
      <t>Na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</si>
  <si>
    <r>
      <t>K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</si>
  <si>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O+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</si>
  <si>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O-</t>
    </r>
  </si>
  <si>
    <t>Cl</t>
  </si>
  <si>
    <t>F</t>
  </si>
  <si>
    <r>
      <t>CO</t>
    </r>
    <r>
      <rPr>
        <vertAlign val="subscript"/>
        <sz val="10"/>
        <rFont val="Arial"/>
        <family val="2"/>
      </rPr>
      <t>2</t>
    </r>
  </si>
  <si>
    <t>Total:</t>
  </si>
  <si>
    <t>- O = F, Cl</t>
  </si>
  <si>
    <t>Enter Oxygens in formula:</t>
  </si>
  <si>
    <t>Oxygen Factor Calculation:</t>
  </si>
  <si>
    <t>F=</t>
  </si>
  <si>
    <t>F is factor for anion proportion calculation</t>
  </si>
  <si>
    <t>Note 1: O = F, Cl is calc as (Fx15.9994/2x18.9984) + (Clx15.9994/2x35.453)</t>
  </si>
  <si>
    <t>Stan Evans - 8 August 2008</t>
  </si>
  <si>
    <t>R060776.</t>
  </si>
  <si>
    <t>Point#</t>
  </si>
  <si>
    <t>Comment</t>
  </si>
  <si>
    <t>Total</t>
  </si>
  <si>
    <t>Na2O</t>
  </si>
  <si>
    <t>Al2O3</t>
  </si>
  <si>
    <t>K2O</t>
  </si>
  <si>
    <t>CO2</t>
  </si>
  <si>
    <t>average</t>
  </si>
  <si>
    <t>std dev</t>
  </si>
  <si>
    <t>Sample Description: Tunisite</t>
  </si>
  <si>
    <r>
      <t>NaCa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Al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(CO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(OH)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Cl</t>
    </r>
  </si>
  <si>
    <t xml:space="preserve">Ca = </t>
  </si>
  <si>
    <t xml:space="preserve">Al = </t>
  </si>
  <si>
    <t xml:space="preserve">CO3 = </t>
  </si>
  <si>
    <t xml:space="preserve">OH = </t>
  </si>
  <si>
    <t xml:space="preserve">Cl = </t>
  </si>
  <si>
    <t xml:space="preserve">Na + K = </t>
  </si>
  <si>
    <t>Measured</t>
  </si>
  <si>
    <t>Expected</t>
  </si>
  <si>
    <r>
      <t>(Na</t>
    </r>
    <r>
      <rPr>
        <vertAlign val="subscript"/>
        <sz val="11"/>
        <color rgb="FF000000"/>
        <rFont val="Calibri"/>
        <family val="2"/>
        <scheme val="minor"/>
      </rPr>
      <t>0.92</t>
    </r>
    <r>
      <rPr>
        <sz val="11"/>
        <color rgb="FF000000"/>
        <rFont val="Calibri"/>
        <family val="2"/>
        <scheme val="minor"/>
      </rPr>
      <t>K</t>
    </r>
    <r>
      <rPr>
        <vertAlign val="subscript"/>
        <sz val="11"/>
        <color rgb="FF000000"/>
        <rFont val="Calibri"/>
        <family val="2"/>
        <scheme val="minor"/>
      </rPr>
      <t>0.01</t>
    </r>
    <r>
      <rPr>
        <sz val="11"/>
        <color rgb="FF000000"/>
        <rFont val="Calibri"/>
        <family val="2"/>
        <scheme val="minor"/>
      </rPr>
      <t>)</t>
    </r>
    <r>
      <rPr>
        <vertAlign val="subscript"/>
        <sz val="11"/>
        <color rgb="FF000000"/>
        <rFont val="Calibri"/>
        <family val="2"/>
        <scheme val="minor"/>
      </rPr>
      <t>∑=0.93</t>
    </r>
    <r>
      <rPr>
        <sz val="11"/>
        <color rgb="FF000000"/>
        <rFont val="Calibri"/>
        <family val="2"/>
        <scheme val="minor"/>
      </rPr>
      <t>Ca</t>
    </r>
    <r>
      <rPr>
        <vertAlign val="subscript"/>
        <sz val="11"/>
        <color rgb="FF000000"/>
        <rFont val="Calibri"/>
        <family val="2"/>
        <scheme val="minor"/>
      </rPr>
      <t>1.85</t>
    </r>
    <r>
      <rPr>
        <sz val="11"/>
        <color rgb="FF000000"/>
        <rFont val="Calibri"/>
        <family val="2"/>
        <scheme val="minor"/>
      </rPr>
      <t>Al</t>
    </r>
    <r>
      <rPr>
        <vertAlign val="subscript"/>
        <sz val="11"/>
        <color rgb="FF000000"/>
        <rFont val="Calibri"/>
        <family val="2"/>
        <scheme val="minor"/>
      </rPr>
      <t>3.71</t>
    </r>
    <r>
      <rPr>
        <sz val="11"/>
        <color rgb="FF000000"/>
        <rFont val="Calibri"/>
        <family val="2"/>
        <scheme val="minor"/>
      </rPr>
      <t>(CO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)</t>
    </r>
    <r>
      <rPr>
        <vertAlign val="subscript"/>
        <sz val="11"/>
        <color rgb="FF000000"/>
        <rFont val="Calibri"/>
        <family val="2"/>
        <scheme val="minor"/>
      </rPr>
      <t>4.02</t>
    </r>
    <r>
      <rPr>
        <sz val="11"/>
        <color rgb="FF000000"/>
        <rFont val="Calibri"/>
        <family val="2"/>
        <scheme val="minor"/>
      </rPr>
      <t>(OH)</t>
    </r>
    <r>
      <rPr>
        <vertAlign val="subscript"/>
        <sz val="11"/>
        <color rgb="FF000000"/>
        <rFont val="Calibri"/>
        <family val="2"/>
        <scheme val="minor"/>
      </rPr>
      <t>7.21</t>
    </r>
    <r>
      <rPr>
        <sz val="11"/>
        <color rgb="FF000000"/>
        <rFont val="Calibri"/>
        <family val="2"/>
        <scheme val="minor"/>
      </rPr>
      <t>Cl</t>
    </r>
    <r>
      <rPr>
        <vertAlign val="subscript"/>
        <sz val="11"/>
        <color rgb="FF000000"/>
        <rFont val="Calibri"/>
        <family val="2"/>
        <scheme val="minor"/>
      </rPr>
      <t>0.96</t>
    </r>
  </si>
  <si>
    <t>Empirical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</si>
</sst>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0" borderId="0" xfId="0" applyFont="1"/>
    <xf numFmtId="0" fontId="2" fillId="3" borderId="0" xfId="0" applyFont="1" applyFill="1"/>
    <xf numFmtId="0" fontId="0" fillId="3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0" fontId="2" fillId="0" borderId="3" xfId="0" applyFont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4" xfId="0" applyFill="1" applyBorder="1"/>
    <xf numFmtId="0" fontId="2" fillId="0" borderId="0" xfId="0" applyFont="1"/>
    <xf numFmtId="0" fontId="0" fillId="0" borderId="4" xfId="0" quotePrefix="1" applyFill="1" applyBorder="1"/>
    <xf numFmtId="2" fontId="0" fillId="0" borderId="0" xfId="0" applyNumberFormat="1"/>
    <xf numFmtId="0" fontId="0" fillId="4" borderId="0" xfId="0" applyFill="1" applyAlignment="1"/>
    <xf numFmtId="0" fontId="0" fillId="4" borderId="0" xfId="0" applyFill="1"/>
    <xf numFmtId="0" fontId="0" fillId="4" borderId="0" xfId="0" applyFill="1" applyAlignment="1">
      <alignment horizontal="left"/>
    </xf>
    <xf numFmtId="0" fontId="0" fillId="5" borderId="0" xfId="0" applyFill="1"/>
    <xf numFmtId="0" fontId="0" fillId="5" borderId="0" xfId="0" applyFill="1" applyAlignment="1">
      <alignment horizontal="right"/>
    </xf>
    <xf numFmtId="0" fontId="0" fillId="6" borderId="0" xfId="0" applyFill="1"/>
    <xf numFmtId="0" fontId="4" fillId="0" borderId="0" xfId="0" applyFont="1"/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18" workbookViewId="0">
      <selection activeCell="G40" sqref="G40"/>
    </sheetView>
  </sheetViews>
  <sheetFormatPr defaultRowHeight="15" x14ac:dyDescent="0.25"/>
  <cols>
    <col min="1" max="1" width="10.28515625" customWidth="1"/>
    <col min="2" max="2" width="12.85546875" customWidth="1"/>
    <col min="3" max="3" width="11.42578125" customWidth="1"/>
    <col min="5" max="5" width="11.42578125" customWidth="1"/>
    <col min="6" max="6" width="11.28515625" customWidth="1"/>
    <col min="7" max="7" width="13" customWidth="1"/>
    <col min="257" max="257" width="10.28515625" customWidth="1"/>
    <col min="258" max="258" width="12.85546875" customWidth="1"/>
    <col min="259" max="259" width="11.42578125" customWidth="1"/>
    <col min="261" max="261" width="11.42578125" customWidth="1"/>
    <col min="262" max="262" width="10.7109375" customWidth="1"/>
    <col min="263" max="263" width="13" customWidth="1"/>
    <col min="513" max="513" width="10.28515625" customWidth="1"/>
    <col min="514" max="514" width="12.85546875" customWidth="1"/>
    <col min="515" max="515" width="11.42578125" customWidth="1"/>
    <col min="517" max="517" width="11.42578125" customWidth="1"/>
    <col min="518" max="518" width="10.7109375" customWidth="1"/>
    <col min="519" max="519" width="13" customWidth="1"/>
    <col min="769" max="769" width="10.28515625" customWidth="1"/>
    <col min="770" max="770" width="12.85546875" customWidth="1"/>
    <col min="771" max="771" width="11.42578125" customWidth="1"/>
    <col min="773" max="773" width="11.42578125" customWidth="1"/>
    <col min="774" max="774" width="10.7109375" customWidth="1"/>
    <col min="775" max="775" width="13" customWidth="1"/>
    <col min="1025" max="1025" width="10.28515625" customWidth="1"/>
    <col min="1026" max="1026" width="12.85546875" customWidth="1"/>
    <col min="1027" max="1027" width="11.42578125" customWidth="1"/>
    <col min="1029" max="1029" width="11.42578125" customWidth="1"/>
    <col min="1030" max="1030" width="10.7109375" customWidth="1"/>
    <col min="1031" max="1031" width="13" customWidth="1"/>
    <col min="1281" max="1281" width="10.28515625" customWidth="1"/>
    <col min="1282" max="1282" width="12.85546875" customWidth="1"/>
    <col min="1283" max="1283" width="11.42578125" customWidth="1"/>
    <col min="1285" max="1285" width="11.42578125" customWidth="1"/>
    <col min="1286" max="1286" width="10.7109375" customWidth="1"/>
    <col min="1287" max="1287" width="13" customWidth="1"/>
    <col min="1537" max="1537" width="10.28515625" customWidth="1"/>
    <col min="1538" max="1538" width="12.85546875" customWidth="1"/>
    <col min="1539" max="1539" width="11.42578125" customWidth="1"/>
    <col min="1541" max="1541" width="11.42578125" customWidth="1"/>
    <col min="1542" max="1542" width="10.7109375" customWidth="1"/>
    <col min="1543" max="1543" width="13" customWidth="1"/>
    <col min="1793" max="1793" width="10.28515625" customWidth="1"/>
    <col min="1794" max="1794" width="12.85546875" customWidth="1"/>
    <col min="1795" max="1795" width="11.42578125" customWidth="1"/>
    <col min="1797" max="1797" width="11.42578125" customWidth="1"/>
    <col min="1798" max="1798" width="10.7109375" customWidth="1"/>
    <col min="1799" max="1799" width="13" customWidth="1"/>
    <col min="2049" max="2049" width="10.28515625" customWidth="1"/>
    <col min="2050" max="2050" width="12.85546875" customWidth="1"/>
    <col min="2051" max="2051" width="11.42578125" customWidth="1"/>
    <col min="2053" max="2053" width="11.42578125" customWidth="1"/>
    <col min="2054" max="2054" width="10.7109375" customWidth="1"/>
    <col min="2055" max="2055" width="13" customWidth="1"/>
    <col min="2305" max="2305" width="10.28515625" customWidth="1"/>
    <col min="2306" max="2306" width="12.85546875" customWidth="1"/>
    <col min="2307" max="2307" width="11.42578125" customWidth="1"/>
    <col min="2309" max="2309" width="11.42578125" customWidth="1"/>
    <col min="2310" max="2310" width="10.7109375" customWidth="1"/>
    <col min="2311" max="2311" width="13" customWidth="1"/>
    <col min="2561" max="2561" width="10.28515625" customWidth="1"/>
    <col min="2562" max="2562" width="12.85546875" customWidth="1"/>
    <col min="2563" max="2563" width="11.42578125" customWidth="1"/>
    <col min="2565" max="2565" width="11.42578125" customWidth="1"/>
    <col min="2566" max="2566" width="10.7109375" customWidth="1"/>
    <col min="2567" max="2567" width="13" customWidth="1"/>
    <col min="2817" max="2817" width="10.28515625" customWidth="1"/>
    <col min="2818" max="2818" width="12.85546875" customWidth="1"/>
    <col min="2819" max="2819" width="11.42578125" customWidth="1"/>
    <col min="2821" max="2821" width="11.42578125" customWidth="1"/>
    <col min="2822" max="2822" width="10.7109375" customWidth="1"/>
    <col min="2823" max="2823" width="13" customWidth="1"/>
    <col min="3073" max="3073" width="10.28515625" customWidth="1"/>
    <col min="3074" max="3074" width="12.85546875" customWidth="1"/>
    <col min="3075" max="3075" width="11.42578125" customWidth="1"/>
    <col min="3077" max="3077" width="11.42578125" customWidth="1"/>
    <col min="3078" max="3078" width="10.7109375" customWidth="1"/>
    <col min="3079" max="3079" width="13" customWidth="1"/>
    <col min="3329" max="3329" width="10.28515625" customWidth="1"/>
    <col min="3330" max="3330" width="12.85546875" customWidth="1"/>
    <col min="3331" max="3331" width="11.42578125" customWidth="1"/>
    <col min="3333" max="3333" width="11.42578125" customWidth="1"/>
    <col min="3334" max="3334" width="10.7109375" customWidth="1"/>
    <col min="3335" max="3335" width="13" customWidth="1"/>
    <col min="3585" max="3585" width="10.28515625" customWidth="1"/>
    <col min="3586" max="3586" width="12.85546875" customWidth="1"/>
    <col min="3587" max="3587" width="11.42578125" customWidth="1"/>
    <col min="3589" max="3589" width="11.42578125" customWidth="1"/>
    <col min="3590" max="3590" width="10.7109375" customWidth="1"/>
    <col min="3591" max="3591" width="13" customWidth="1"/>
    <col min="3841" max="3841" width="10.28515625" customWidth="1"/>
    <col min="3842" max="3842" width="12.85546875" customWidth="1"/>
    <col min="3843" max="3843" width="11.42578125" customWidth="1"/>
    <col min="3845" max="3845" width="11.42578125" customWidth="1"/>
    <col min="3846" max="3846" width="10.7109375" customWidth="1"/>
    <col min="3847" max="3847" width="13" customWidth="1"/>
    <col min="4097" max="4097" width="10.28515625" customWidth="1"/>
    <col min="4098" max="4098" width="12.85546875" customWidth="1"/>
    <col min="4099" max="4099" width="11.42578125" customWidth="1"/>
    <col min="4101" max="4101" width="11.42578125" customWidth="1"/>
    <col min="4102" max="4102" width="10.7109375" customWidth="1"/>
    <col min="4103" max="4103" width="13" customWidth="1"/>
    <col min="4353" max="4353" width="10.28515625" customWidth="1"/>
    <col min="4354" max="4354" width="12.85546875" customWidth="1"/>
    <col min="4355" max="4355" width="11.42578125" customWidth="1"/>
    <col min="4357" max="4357" width="11.42578125" customWidth="1"/>
    <col min="4358" max="4358" width="10.7109375" customWidth="1"/>
    <col min="4359" max="4359" width="13" customWidth="1"/>
    <col min="4609" max="4609" width="10.28515625" customWidth="1"/>
    <col min="4610" max="4610" width="12.85546875" customWidth="1"/>
    <col min="4611" max="4611" width="11.42578125" customWidth="1"/>
    <col min="4613" max="4613" width="11.42578125" customWidth="1"/>
    <col min="4614" max="4614" width="10.7109375" customWidth="1"/>
    <col min="4615" max="4615" width="13" customWidth="1"/>
    <col min="4865" max="4865" width="10.28515625" customWidth="1"/>
    <col min="4866" max="4866" width="12.85546875" customWidth="1"/>
    <col min="4867" max="4867" width="11.42578125" customWidth="1"/>
    <col min="4869" max="4869" width="11.42578125" customWidth="1"/>
    <col min="4870" max="4870" width="10.7109375" customWidth="1"/>
    <col min="4871" max="4871" width="13" customWidth="1"/>
    <col min="5121" max="5121" width="10.28515625" customWidth="1"/>
    <col min="5122" max="5122" width="12.85546875" customWidth="1"/>
    <col min="5123" max="5123" width="11.42578125" customWidth="1"/>
    <col min="5125" max="5125" width="11.42578125" customWidth="1"/>
    <col min="5126" max="5126" width="10.7109375" customWidth="1"/>
    <col min="5127" max="5127" width="13" customWidth="1"/>
    <col min="5377" max="5377" width="10.28515625" customWidth="1"/>
    <col min="5378" max="5378" width="12.85546875" customWidth="1"/>
    <col min="5379" max="5379" width="11.42578125" customWidth="1"/>
    <col min="5381" max="5381" width="11.42578125" customWidth="1"/>
    <col min="5382" max="5382" width="10.7109375" customWidth="1"/>
    <col min="5383" max="5383" width="13" customWidth="1"/>
    <col min="5633" max="5633" width="10.28515625" customWidth="1"/>
    <col min="5634" max="5634" width="12.85546875" customWidth="1"/>
    <col min="5635" max="5635" width="11.42578125" customWidth="1"/>
    <col min="5637" max="5637" width="11.42578125" customWidth="1"/>
    <col min="5638" max="5638" width="10.7109375" customWidth="1"/>
    <col min="5639" max="5639" width="13" customWidth="1"/>
    <col min="5889" max="5889" width="10.28515625" customWidth="1"/>
    <col min="5890" max="5890" width="12.85546875" customWidth="1"/>
    <col min="5891" max="5891" width="11.42578125" customWidth="1"/>
    <col min="5893" max="5893" width="11.42578125" customWidth="1"/>
    <col min="5894" max="5894" width="10.7109375" customWidth="1"/>
    <col min="5895" max="5895" width="13" customWidth="1"/>
    <col min="6145" max="6145" width="10.28515625" customWidth="1"/>
    <col min="6146" max="6146" width="12.85546875" customWidth="1"/>
    <col min="6147" max="6147" width="11.42578125" customWidth="1"/>
    <col min="6149" max="6149" width="11.42578125" customWidth="1"/>
    <col min="6150" max="6150" width="10.7109375" customWidth="1"/>
    <col min="6151" max="6151" width="13" customWidth="1"/>
    <col min="6401" max="6401" width="10.28515625" customWidth="1"/>
    <col min="6402" max="6402" width="12.85546875" customWidth="1"/>
    <col min="6403" max="6403" width="11.42578125" customWidth="1"/>
    <col min="6405" max="6405" width="11.42578125" customWidth="1"/>
    <col min="6406" max="6406" width="10.7109375" customWidth="1"/>
    <col min="6407" max="6407" width="13" customWidth="1"/>
    <col min="6657" max="6657" width="10.28515625" customWidth="1"/>
    <col min="6658" max="6658" width="12.85546875" customWidth="1"/>
    <col min="6659" max="6659" width="11.42578125" customWidth="1"/>
    <col min="6661" max="6661" width="11.42578125" customWidth="1"/>
    <col min="6662" max="6662" width="10.7109375" customWidth="1"/>
    <col min="6663" max="6663" width="13" customWidth="1"/>
    <col min="6913" max="6913" width="10.28515625" customWidth="1"/>
    <col min="6914" max="6914" width="12.85546875" customWidth="1"/>
    <col min="6915" max="6915" width="11.42578125" customWidth="1"/>
    <col min="6917" max="6917" width="11.42578125" customWidth="1"/>
    <col min="6918" max="6918" width="10.7109375" customWidth="1"/>
    <col min="6919" max="6919" width="13" customWidth="1"/>
    <col min="7169" max="7169" width="10.28515625" customWidth="1"/>
    <col min="7170" max="7170" width="12.85546875" customWidth="1"/>
    <col min="7171" max="7171" width="11.42578125" customWidth="1"/>
    <col min="7173" max="7173" width="11.42578125" customWidth="1"/>
    <col min="7174" max="7174" width="10.7109375" customWidth="1"/>
    <col min="7175" max="7175" width="13" customWidth="1"/>
    <col min="7425" max="7425" width="10.28515625" customWidth="1"/>
    <col min="7426" max="7426" width="12.85546875" customWidth="1"/>
    <col min="7427" max="7427" width="11.42578125" customWidth="1"/>
    <col min="7429" max="7429" width="11.42578125" customWidth="1"/>
    <col min="7430" max="7430" width="10.7109375" customWidth="1"/>
    <col min="7431" max="7431" width="13" customWidth="1"/>
    <col min="7681" max="7681" width="10.28515625" customWidth="1"/>
    <col min="7682" max="7682" width="12.85546875" customWidth="1"/>
    <col min="7683" max="7683" width="11.42578125" customWidth="1"/>
    <col min="7685" max="7685" width="11.42578125" customWidth="1"/>
    <col min="7686" max="7686" width="10.7109375" customWidth="1"/>
    <col min="7687" max="7687" width="13" customWidth="1"/>
    <col min="7937" max="7937" width="10.28515625" customWidth="1"/>
    <col min="7938" max="7938" width="12.85546875" customWidth="1"/>
    <col min="7939" max="7939" width="11.42578125" customWidth="1"/>
    <col min="7941" max="7941" width="11.42578125" customWidth="1"/>
    <col min="7942" max="7942" width="10.7109375" customWidth="1"/>
    <col min="7943" max="7943" width="13" customWidth="1"/>
    <col min="8193" max="8193" width="10.28515625" customWidth="1"/>
    <col min="8194" max="8194" width="12.85546875" customWidth="1"/>
    <col min="8195" max="8195" width="11.42578125" customWidth="1"/>
    <col min="8197" max="8197" width="11.42578125" customWidth="1"/>
    <col min="8198" max="8198" width="10.7109375" customWidth="1"/>
    <col min="8199" max="8199" width="13" customWidth="1"/>
    <col min="8449" max="8449" width="10.28515625" customWidth="1"/>
    <col min="8450" max="8450" width="12.85546875" customWidth="1"/>
    <col min="8451" max="8451" width="11.42578125" customWidth="1"/>
    <col min="8453" max="8453" width="11.42578125" customWidth="1"/>
    <col min="8454" max="8454" width="10.7109375" customWidth="1"/>
    <col min="8455" max="8455" width="13" customWidth="1"/>
    <col min="8705" max="8705" width="10.28515625" customWidth="1"/>
    <col min="8706" max="8706" width="12.85546875" customWidth="1"/>
    <col min="8707" max="8707" width="11.42578125" customWidth="1"/>
    <col min="8709" max="8709" width="11.42578125" customWidth="1"/>
    <col min="8710" max="8710" width="10.7109375" customWidth="1"/>
    <col min="8711" max="8711" width="13" customWidth="1"/>
    <col min="8961" max="8961" width="10.28515625" customWidth="1"/>
    <col min="8962" max="8962" width="12.85546875" customWidth="1"/>
    <col min="8963" max="8963" width="11.42578125" customWidth="1"/>
    <col min="8965" max="8965" width="11.42578125" customWidth="1"/>
    <col min="8966" max="8966" width="10.7109375" customWidth="1"/>
    <col min="8967" max="8967" width="13" customWidth="1"/>
    <col min="9217" max="9217" width="10.28515625" customWidth="1"/>
    <col min="9218" max="9218" width="12.85546875" customWidth="1"/>
    <col min="9219" max="9219" width="11.42578125" customWidth="1"/>
    <col min="9221" max="9221" width="11.42578125" customWidth="1"/>
    <col min="9222" max="9222" width="10.7109375" customWidth="1"/>
    <col min="9223" max="9223" width="13" customWidth="1"/>
    <col min="9473" max="9473" width="10.28515625" customWidth="1"/>
    <col min="9474" max="9474" width="12.85546875" customWidth="1"/>
    <col min="9475" max="9475" width="11.42578125" customWidth="1"/>
    <col min="9477" max="9477" width="11.42578125" customWidth="1"/>
    <col min="9478" max="9478" width="10.7109375" customWidth="1"/>
    <col min="9479" max="9479" width="13" customWidth="1"/>
    <col min="9729" max="9729" width="10.28515625" customWidth="1"/>
    <col min="9730" max="9730" width="12.85546875" customWidth="1"/>
    <col min="9731" max="9731" width="11.42578125" customWidth="1"/>
    <col min="9733" max="9733" width="11.42578125" customWidth="1"/>
    <col min="9734" max="9734" width="10.7109375" customWidth="1"/>
    <col min="9735" max="9735" width="13" customWidth="1"/>
    <col min="9985" max="9985" width="10.28515625" customWidth="1"/>
    <col min="9986" max="9986" width="12.85546875" customWidth="1"/>
    <col min="9987" max="9987" width="11.42578125" customWidth="1"/>
    <col min="9989" max="9989" width="11.42578125" customWidth="1"/>
    <col min="9990" max="9990" width="10.7109375" customWidth="1"/>
    <col min="9991" max="9991" width="13" customWidth="1"/>
    <col min="10241" max="10241" width="10.28515625" customWidth="1"/>
    <col min="10242" max="10242" width="12.85546875" customWidth="1"/>
    <col min="10243" max="10243" width="11.42578125" customWidth="1"/>
    <col min="10245" max="10245" width="11.42578125" customWidth="1"/>
    <col min="10246" max="10246" width="10.7109375" customWidth="1"/>
    <col min="10247" max="10247" width="13" customWidth="1"/>
    <col min="10497" max="10497" width="10.28515625" customWidth="1"/>
    <col min="10498" max="10498" width="12.85546875" customWidth="1"/>
    <col min="10499" max="10499" width="11.42578125" customWidth="1"/>
    <col min="10501" max="10501" width="11.42578125" customWidth="1"/>
    <col min="10502" max="10502" width="10.7109375" customWidth="1"/>
    <col min="10503" max="10503" width="13" customWidth="1"/>
    <col min="10753" max="10753" width="10.28515625" customWidth="1"/>
    <col min="10754" max="10754" width="12.85546875" customWidth="1"/>
    <col min="10755" max="10755" width="11.42578125" customWidth="1"/>
    <col min="10757" max="10757" width="11.42578125" customWidth="1"/>
    <col min="10758" max="10758" width="10.7109375" customWidth="1"/>
    <col min="10759" max="10759" width="13" customWidth="1"/>
    <col min="11009" max="11009" width="10.28515625" customWidth="1"/>
    <col min="11010" max="11010" width="12.85546875" customWidth="1"/>
    <col min="11011" max="11011" width="11.42578125" customWidth="1"/>
    <col min="11013" max="11013" width="11.42578125" customWidth="1"/>
    <col min="11014" max="11014" width="10.7109375" customWidth="1"/>
    <col min="11015" max="11015" width="13" customWidth="1"/>
    <col min="11265" max="11265" width="10.28515625" customWidth="1"/>
    <col min="11266" max="11266" width="12.85546875" customWidth="1"/>
    <col min="11267" max="11267" width="11.42578125" customWidth="1"/>
    <col min="11269" max="11269" width="11.42578125" customWidth="1"/>
    <col min="11270" max="11270" width="10.7109375" customWidth="1"/>
    <col min="11271" max="11271" width="13" customWidth="1"/>
    <col min="11521" max="11521" width="10.28515625" customWidth="1"/>
    <col min="11522" max="11522" width="12.85546875" customWidth="1"/>
    <col min="11523" max="11523" width="11.42578125" customWidth="1"/>
    <col min="11525" max="11525" width="11.42578125" customWidth="1"/>
    <col min="11526" max="11526" width="10.7109375" customWidth="1"/>
    <col min="11527" max="11527" width="13" customWidth="1"/>
    <col min="11777" max="11777" width="10.28515625" customWidth="1"/>
    <col min="11778" max="11778" width="12.85546875" customWidth="1"/>
    <col min="11779" max="11779" width="11.42578125" customWidth="1"/>
    <col min="11781" max="11781" width="11.42578125" customWidth="1"/>
    <col min="11782" max="11782" width="10.7109375" customWidth="1"/>
    <col min="11783" max="11783" width="13" customWidth="1"/>
    <col min="12033" max="12033" width="10.28515625" customWidth="1"/>
    <col min="12034" max="12034" width="12.85546875" customWidth="1"/>
    <col min="12035" max="12035" width="11.42578125" customWidth="1"/>
    <col min="12037" max="12037" width="11.42578125" customWidth="1"/>
    <col min="12038" max="12038" width="10.7109375" customWidth="1"/>
    <col min="12039" max="12039" width="13" customWidth="1"/>
    <col min="12289" max="12289" width="10.28515625" customWidth="1"/>
    <col min="12290" max="12290" width="12.85546875" customWidth="1"/>
    <col min="12291" max="12291" width="11.42578125" customWidth="1"/>
    <col min="12293" max="12293" width="11.42578125" customWidth="1"/>
    <col min="12294" max="12294" width="10.7109375" customWidth="1"/>
    <col min="12295" max="12295" width="13" customWidth="1"/>
    <col min="12545" max="12545" width="10.28515625" customWidth="1"/>
    <col min="12546" max="12546" width="12.85546875" customWidth="1"/>
    <col min="12547" max="12547" width="11.42578125" customWidth="1"/>
    <col min="12549" max="12549" width="11.42578125" customWidth="1"/>
    <col min="12550" max="12550" width="10.7109375" customWidth="1"/>
    <col min="12551" max="12551" width="13" customWidth="1"/>
    <col min="12801" max="12801" width="10.28515625" customWidth="1"/>
    <col min="12802" max="12802" width="12.85546875" customWidth="1"/>
    <col min="12803" max="12803" width="11.42578125" customWidth="1"/>
    <col min="12805" max="12805" width="11.42578125" customWidth="1"/>
    <col min="12806" max="12806" width="10.7109375" customWidth="1"/>
    <col min="12807" max="12807" width="13" customWidth="1"/>
    <col min="13057" max="13057" width="10.28515625" customWidth="1"/>
    <col min="13058" max="13058" width="12.85546875" customWidth="1"/>
    <col min="13059" max="13059" width="11.42578125" customWidth="1"/>
    <col min="13061" max="13061" width="11.42578125" customWidth="1"/>
    <col min="13062" max="13062" width="10.7109375" customWidth="1"/>
    <col min="13063" max="13063" width="13" customWidth="1"/>
    <col min="13313" max="13313" width="10.28515625" customWidth="1"/>
    <col min="13314" max="13314" width="12.85546875" customWidth="1"/>
    <col min="13315" max="13315" width="11.42578125" customWidth="1"/>
    <col min="13317" max="13317" width="11.42578125" customWidth="1"/>
    <col min="13318" max="13318" width="10.7109375" customWidth="1"/>
    <col min="13319" max="13319" width="13" customWidth="1"/>
    <col min="13569" max="13569" width="10.28515625" customWidth="1"/>
    <col min="13570" max="13570" width="12.85546875" customWidth="1"/>
    <col min="13571" max="13571" width="11.42578125" customWidth="1"/>
    <col min="13573" max="13573" width="11.42578125" customWidth="1"/>
    <col min="13574" max="13574" width="10.7109375" customWidth="1"/>
    <col min="13575" max="13575" width="13" customWidth="1"/>
    <col min="13825" max="13825" width="10.28515625" customWidth="1"/>
    <col min="13826" max="13826" width="12.85546875" customWidth="1"/>
    <col min="13827" max="13827" width="11.42578125" customWidth="1"/>
    <col min="13829" max="13829" width="11.42578125" customWidth="1"/>
    <col min="13830" max="13830" width="10.7109375" customWidth="1"/>
    <col min="13831" max="13831" width="13" customWidth="1"/>
    <col min="14081" max="14081" width="10.28515625" customWidth="1"/>
    <col min="14082" max="14082" width="12.85546875" customWidth="1"/>
    <col min="14083" max="14083" width="11.42578125" customWidth="1"/>
    <col min="14085" max="14085" width="11.42578125" customWidth="1"/>
    <col min="14086" max="14086" width="10.7109375" customWidth="1"/>
    <col min="14087" max="14087" width="13" customWidth="1"/>
    <col min="14337" max="14337" width="10.28515625" customWidth="1"/>
    <col min="14338" max="14338" width="12.85546875" customWidth="1"/>
    <col min="14339" max="14339" width="11.42578125" customWidth="1"/>
    <col min="14341" max="14341" width="11.42578125" customWidth="1"/>
    <col min="14342" max="14342" width="10.7109375" customWidth="1"/>
    <col min="14343" max="14343" width="13" customWidth="1"/>
    <col min="14593" max="14593" width="10.28515625" customWidth="1"/>
    <col min="14594" max="14594" width="12.85546875" customWidth="1"/>
    <col min="14595" max="14595" width="11.42578125" customWidth="1"/>
    <col min="14597" max="14597" width="11.42578125" customWidth="1"/>
    <col min="14598" max="14598" width="10.7109375" customWidth="1"/>
    <col min="14599" max="14599" width="13" customWidth="1"/>
    <col min="14849" max="14849" width="10.28515625" customWidth="1"/>
    <col min="14850" max="14850" width="12.85546875" customWidth="1"/>
    <col min="14851" max="14851" width="11.42578125" customWidth="1"/>
    <col min="14853" max="14853" width="11.42578125" customWidth="1"/>
    <col min="14854" max="14854" width="10.7109375" customWidth="1"/>
    <col min="14855" max="14855" width="13" customWidth="1"/>
    <col min="15105" max="15105" width="10.28515625" customWidth="1"/>
    <col min="15106" max="15106" width="12.85546875" customWidth="1"/>
    <col min="15107" max="15107" width="11.42578125" customWidth="1"/>
    <col min="15109" max="15109" width="11.42578125" customWidth="1"/>
    <col min="15110" max="15110" width="10.7109375" customWidth="1"/>
    <col min="15111" max="15111" width="13" customWidth="1"/>
    <col min="15361" max="15361" width="10.28515625" customWidth="1"/>
    <col min="15362" max="15362" width="12.85546875" customWidth="1"/>
    <col min="15363" max="15363" width="11.42578125" customWidth="1"/>
    <col min="15365" max="15365" width="11.42578125" customWidth="1"/>
    <col min="15366" max="15366" width="10.7109375" customWidth="1"/>
    <col min="15367" max="15367" width="13" customWidth="1"/>
    <col min="15617" max="15617" width="10.28515625" customWidth="1"/>
    <col min="15618" max="15618" width="12.85546875" customWidth="1"/>
    <col min="15619" max="15619" width="11.42578125" customWidth="1"/>
    <col min="15621" max="15621" width="11.42578125" customWidth="1"/>
    <col min="15622" max="15622" width="10.7109375" customWidth="1"/>
    <col min="15623" max="15623" width="13" customWidth="1"/>
    <col min="15873" max="15873" width="10.28515625" customWidth="1"/>
    <col min="15874" max="15874" width="12.85546875" customWidth="1"/>
    <col min="15875" max="15875" width="11.42578125" customWidth="1"/>
    <col min="15877" max="15877" width="11.42578125" customWidth="1"/>
    <col min="15878" max="15878" width="10.7109375" customWidth="1"/>
    <col min="15879" max="15879" width="13" customWidth="1"/>
    <col min="16129" max="16129" width="10.28515625" customWidth="1"/>
    <col min="16130" max="16130" width="12.85546875" customWidth="1"/>
    <col min="16131" max="16131" width="11.42578125" customWidth="1"/>
    <col min="16133" max="16133" width="11.42578125" customWidth="1"/>
    <col min="16134" max="16134" width="10.7109375" customWidth="1"/>
    <col min="16135" max="16135" width="13" customWidth="1"/>
  </cols>
  <sheetData>
    <row r="1" spans="1:9" x14ac:dyDescent="0.25">
      <c r="A1" s="1" t="s">
        <v>0</v>
      </c>
      <c r="B1" s="2"/>
      <c r="C1" s="2"/>
      <c r="D1" s="2"/>
    </row>
    <row r="2" spans="1:9" x14ac:dyDescent="0.25">
      <c r="A2" t="s">
        <v>26</v>
      </c>
      <c r="B2" t="s">
        <v>27</v>
      </c>
      <c r="C2" t="s">
        <v>29</v>
      </c>
      <c r="D2" t="s">
        <v>30</v>
      </c>
      <c r="E2" t="s">
        <v>14</v>
      </c>
      <c r="F2" t="s">
        <v>9</v>
      </c>
      <c r="G2" t="s">
        <v>31</v>
      </c>
      <c r="H2" t="s">
        <v>32</v>
      </c>
      <c r="I2" t="s">
        <v>28</v>
      </c>
    </row>
    <row r="3" spans="1:9" x14ac:dyDescent="0.25">
      <c r="A3">
        <v>53</v>
      </c>
      <c r="B3" t="s">
        <v>25</v>
      </c>
      <c r="C3">
        <v>4.5212620000000001</v>
      </c>
      <c r="D3">
        <v>31.88513</v>
      </c>
      <c r="E3">
        <v>5.5679280000000002</v>
      </c>
      <c r="F3">
        <v>17.603829999999999</v>
      </c>
      <c r="G3">
        <v>0.194192</v>
      </c>
      <c r="H3">
        <v>27.994599999999998</v>
      </c>
      <c r="I3">
        <v>87.766940000000005</v>
      </c>
    </row>
    <row r="4" spans="1:9" x14ac:dyDescent="0.25">
      <c r="A4">
        <v>54</v>
      </c>
      <c r="B4" t="s">
        <v>25</v>
      </c>
      <c r="C4">
        <v>4.7201060000000004</v>
      </c>
      <c r="D4">
        <v>32.054110000000001</v>
      </c>
      <c r="E4">
        <v>5.7021379999999997</v>
      </c>
      <c r="F4">
        <v>17.506620000000002</v>
      </c>
      <c r="G4">
        <v>5.4564000000000001E-2</v>
      </c>
      <c r="H4">
        <v>27.994599999999998</v>
      </c>
      <c r="I4">
        <v>88.032139999999998</v>
      </c>
    </row>
    <row r="5" spans="1:9" x14ac:dyDescent="0.25">
      <c r="A5">
        <v>55</v>
      </c>
      <c r="B5" t="s">
        <v>25</v>
      </c>
      <c r="C5">
        <v>4.8106780000000002</v>
      </c>
      <c r="D5">
        <v>32.218940000000003</v>
      </c>
      <c r="E5">
        <v>5.6674249999999997</v>
      </c>
      <c r="F5">
        <v>17.216080000000002</v>
      </c>
      <c r="G5">
        <v>4.2528000000000003E-2</v>
      </c>
      <c r="H5">
        <v>27.994599999999998</v>
      </c>
      <c r="I5">
        <v>87.950239999999994</v>
      </c>
    </row>
    <row r="6" spans="1:9" x14ac:dyDescent="0.25">
      <c r="A6">
        <v>56</v>
      </c>
      <c r="B6" t="s">
        <v>25</v>
      </c>
      <c r="C6">
        <v>4.8074320000000004</v>
      </c>
      <c r="D6">
        <v>32.442459999999997</v>
      </c>
      <c r="E6">
        <v>5.7599200000000002</v>
      </c>
      <c r="F6">
        <v>17.626740000000002</v>
      </c>
      <c r="G6">
        <v>6.4106999999999997E-2</v>
      </c>
      <c r="H6">
        <v>27.994599999999998</v>
      </c>
      <c r="I6">
        <v>88.695239999999998</v>
      </c>
    </row>
    <row r="7" spans="1:9" x14ac:dyDescent="0.25">
      <c r="A7">
        <v>57</v>
      </c>
      <c r="B7" t="s">
        <v>25</v>
      </c>
      <c r="C7">
        <v>4.7297560000000001</v>
      </c>
      <c r="D7">
        <v>32.185409999999997</v>
      </c>
      <c r="E7">
        <v>5.8561959999999997</v>
      </c>
      <c r="F7">
        <v>17.588419999999999</v>
      </c>
      <c r="G7">
        <v>6.0919000000000001E-2</v>
      </c>
      <c r="H7">
        <v>27.994599999999998</v>
      </c>
      <c r="I7">
        <v>88.415300000000002</v>
      </c>
    </row>
    <row r="8" spans="1:9" x14ac:dyDescent="0.25">
      <c r="A8">
        <v>58</v>
      </c>
      <c r="B8" t="s">
        <v>25</v>
      </c>
      <c r="C8">
        <v>4.630433</v>
      </c>
      <c r="D8">
        <v>32.20026</v>
      </c>
      <c r="E8">
        <v>5.809158</v>
      </c>
      <c r="F8">
        <v>17.6081</v>
      </c>
      <c r="G8">
        <v>9.7106999999999999E-2</v>
      </c>
      <c r="H8">
        <v>27.994599999999998</v>
      </c>
      <c r="I8">
        <v>88.339650000000006</v>
      </c>
    </row>
    <row r="9" spans="1:9" x14ac:dyDescent="0.25">
      <c r="A9">
        <v>59</v>
      </c>
      <c r="B9" t="s">
        <v>25</v>
      </c>
      <c r="C9">
        <v>5.1717839999999997</v>
      </c>
      <c r="D9">
        <v>31.914390000000001</v>
      </c>
      <c r="E9">
        <v>5.6659829999999998</v>
      </c>
      <c r="F9">
        <v>17.66131</v>
      </c>
      <c r="G9">
        <v>4.0890000000000003E-2</v>
      </c>
      <c r="H9">
        <v>27.994599999999998</v>
      </c>
      <c r="I9">
        <v>88.448949999999996</v>
      </c>
    </row>
    <row r="10" spans="1:9" x14ac:dyDescent="0.25">
      <c r="A10">
        <v>60</v>
      </c>
      <c r="B10" t="s">
        <v>25</v>
      </c>
      <c r="C10">
        <v>4.7249049999999997</v>
      </c>
      <c r="D10">
        <v>31.984999999999999</v>
      </c>
      <c r="E10">
        <v>5.8809250000000004</v>
      </c>
      <c r="F10">
        <v>17.701709999999999</v>
      </c>
      <c r="G10">
        <v>9.1417999999999999E-2</v>
      </c>
      <c r="H10">
        <v>27.994599999999998</v>
      </c>
      <c r="I10">
        <v>88.378550000000004</v>
      </c>
    </row>
    <row r="11" spans="1:9" x14ac:dyDescent="0.25">
      <c r="A11">
        <v>61</v>
      </c>
      <c r="B11" t="s">
        <v>25</v>
      </c>
      <c r="C11">
        <v>4.8482649999999996</v>
      </c>
      <c r="D11">
        <v>31.89883</v>
      </c>
      <c r="E11">
        <v>5.698804</v>
      </c>
      <c r="F11">
        <v>17.450679999999998</v>
      </c>
      <c r="G11">
        <v>7.0576E-2</v>
      </c>
      <c r="H11">
        <v>27.994599999999998</v>
      </c>
      <c r="I11">
        <v>87.961749999999995</v>
      </c>
    </row>
    <row r="12" spans="1:9" x14ac:dyDescent="0.25">
      <c r="A12">
        <v>62</v>
      </c>
      <c r="B12" t="s">
        <v>25</v>
      </c>
      <c r="C12">
        <v>4.9144949999999996</v>
      </c>
      <c r="D12">
        <v>32.216290000000001</v>
      </c>
      <c r="E12">
        <v>5.7917249999999996</v>
      </c>
      <c r="F12">
        <v>17.45234</v>
      </c>
      <c r="G12">
        <v>7.1355000000000002E-2</v>
      </c>
      <c r="H12">
        <v>27.994599999999998</v>
      </c>
      <c r="I12">
        <v>88.440799999999996</v>
      </c>
    </row>
    <row r="13" spans="1:9" x14ac:dyDescent="0.25">
      <c r="A13">
        <v>63</v>
      </c>
      <c r="B13" t="s">
        <v>25</v>
      </c>
      <c r="C13">
        <v>4.9159470000000001</v>
      </c>
      <c r="D13">
        <v>31.593910000000001</v>
      </c>
      <c r="E13">
        <v>5.7538309999999999</v>
      </c>
      <c r="F13">
        <v>17.5961</v>
      </c>
      <c r="G13">
        <v>7.8722E-2</v>
      </c>
      <c r="H13">
        <v>27.994599999999998</v>
      </c>
      <c r="I13">
        <v>87.933099999999996</v>
      </c>
    </row>
    <row r="14" spans="1:9" x14ac:dyDescent="0.25">
      <c r="A14">
        <v>64</v>
      </c>
      <c r="B14" t="s">
        <v>25</v>
      </c>
      <c r="C14">
        <v>4.7175510000000003</v>
      </c>
      <c r="D14">
        <v>32.129800000000003</v>
      </c>
      <c r="E14">
        <v>5.8122730000000002</v>
      </c>
      <c r="F14">
        <v>17.64913</v>
      </c>
      <c r="G14">
        <v>8.4952E-2</v>
      </c>
      <c r="H14">
        <v>27.994599999999998</v>
      </c>
      <c r="I14">
        <v>88.388310000000004</v>
      </c>
    </row>
    <row r="15" spans="1:9" x14ac:dyDescent="0.25">
      <c r="A15">
        <v>65</v>
      </c>
      <c r="B15" t="s">
        <v>25</v>
      </c>
      <c r="C15">
        <v>4.7000859999999998</v>
      </c>
      <c r="D15">
        <v>31.41311</v>
      </c>
      <c r="E15">
        <v>5.5718459999999999</v>
      </c>
      <c r="F15">
        <v>17.732009999999999</v>
      </c>
      <c r="G15">
        <v>0.129414</v>
      </c>
      <c r="H15">
        <v>27.994599999999998</v>
      </c>
      <c r="I15">
        <v>87.541049999999998</v>
      </c>
    </row>
    <row r="16" spans="1:9" x14ac:dyDescent="0.25">
      <c r="A16">
        <v>66</v>
      </c>
      <c r="B16" t="s">
        <v>25</v>
      </c>
      <c r="C16">
        <v>4.980753</v>
      </c>
      <c r="D16">
        <v>31.98563</v>
      </c>
      <c r="E16">
        <v>5.8392860000000004</v>
      </c>
      <c r="F16">
        <v>17.569330000000001</v>
      </c>
      <c r="G16">
        <v>6.1003000000000002E-2</v>
      </c>
      <c r="H16">
        <v>27.994599999999998</v>
      </c>
      <c r="I16">
        <v>88.430589999999995</v>
      </c>
    </row>
    <row r="17" spans="1:12" x14ac:dyDescent="0.25">
      <c r="A17">
        <v>67</v>
      </c>
      <c r="B17" t="s">
        <v>25</v>
      </c>
      <c r="C17">
        <v>4.974253</v>
      </c>
      <c r="D17">
        <v>32.215800000000002</v>
      </c>
      <c r="E17">
        <v>5.8069309999999996</v>
      </c>
      <c r="F17">
        <v>17.446290000000001</v>
      </c>
      <c r="G17">
        <v>4.5612E-2</v>
      </c>
      <c r="H17">
        <v>27.994599999999998</v>
      </c>
      <c r="I17">
        <v>88.483469999999997</v>
      </c>
    </row>
    <row r="18" spans="1:12" x14ac:dyDescent="0.25">
      <c r="A18">
        <v>68</v>
      </c>
      <c r="B18" t="s">
        <v>25</v>
      </c>
      <c r="C18">
        <v>4.741244</v>
      </c>
      <c r="D18">
        <v>31.942</v>
      </c>
      <c r="E18">
        <v>5.733365</v>
      </c>
      <c r="F18">
        <v>17.68046</v>
      </c>
      <c r="G18">
        <v>0.128692</v>
      </c>
      <c r="H18">
        <v>27.994599999999998</v>
      </c>
      <c r="I18">
        <v>88.220349999999996</v>
      </c>
    </row>
    <row r="19" spans="1:12" x14ac:dyDescent="0.25">
      <c r="C19" s="23" t="s">
        <v>29</v>
      </c>
      <c r="D19" s="23" t="s">
        <v>30</v>
      </c>
      <c r="E19" s="23" t="s">
        <v>14</v>
      </c>
      <c r="F19" s="23" t="s">
        <v>9</v>
      </c>
      <c r="G19" s="23" t="s">
        <v>31</v>
      </c>
      <c r="H19" s="23" t="s">
        <v>32</v>
      </c>
      <c r="I19" s="23" t="s">
        <v>28</v>
      </c>
    </row>
    <row r="20" spans="1:12" x14ac:dyDescent="0.25">
      <c r="B20" t="s">
        <v>33</v>
      </c>
      <c r="C20">
        <f>AVERAGE(C3:C18)</f>
        <v>4.8068093750000003</v>
      </c>
      <c r="D20">
        <f t="shared" ref="D20:I20" si="0">AVERAGE(D3:D18)</f>
        <v>32.017566875</v>
      </c>
      <c r="E20">
        <f t="shared" si="0"/>
        <v>5.7448583750000006</v>
      </c>
      <c r="F20">
        <f t="shared" si="0"/>
        <v>17.568071875000001</v>
      </c>
      <c r="G20">
        <f t="shared" si="0"/>
        <v>8.2253187499999991E-2</v>
      </c>
      <c r="H20">
        <f t="shared" si="0"/>
        <v>27.994599999999995</v>
      </c>
      <c r="I20">
        <f t="shared" si="0"/>
        <v>88.214151874999985</v>
      </c>
    </row>
    <row r="21" spans="1:12" x14ac:dyDescent="0.25">
      <c r="B21" t="s">
        <v>34</v>
      </c>
      <c r="C21">
        <f>_xlfn.STDEV.P(C3:C18)</f>
        <v>0.15272648654902449</v>
      </c>
      <c r="D21">
        <f t="shared" ref="D21:I21" si="1">_xlfn.STDEV.P(D3:D18)</f>
        <v>0.24625697205152244</v>
      </c>
      <c r="E21">
        <f t="shared" si="1"/>
        <v>9.0965591109272659E-2</v>
      </c>
      <c r="F21">
        <f t="shared" si="1"/>
        <v>0.12495847331307412</v>
      </c>
      <c r="G21">
        <f t="shared" si="1"/>
        <v>3.883038965040584E-2</v>
      </c>
      <c r="H21">
        <f t="shared" si="1"/>
        <v>3.5527136788005009E-15</v>
      </c>
      <c r="I21">
        <f t="shared" si="1"/>
        <v>0.3030541256776329</v>
      </c>
    </row>
    <row r="22" spans="1:12" x14ac:dyDescent="0.25">
      <c r="A22" s="3"/>
      <c r="C22">
        <f>C21/C20</f>
        <v>3.1772944303418413E-2</v>
      </c>
      <c r="D22">
        <f t="shared" ref="D22:H22" si="2">D21/D20</f>
        <v>7.6913081188503783E-3</v>
      </c>
      <c r="E22">
        <f t="shared" si="2"/>
        <v>1.5834261729606634E-2</v>
      </c>
      <c r="F22">
        <f t="shared" si="2"/>
        <v>7.1128166028791425E-3</v>
      </c>
      <c r="G22">
        <f t="shared" si="2"/>
        <v>0.47208370679137324</v>
      </c>
      <c r="H22">
        <f t="shared" si="2"/>
        <v>1.2690710632766681E-16</v>
      </c>
    </row>
    <row r="23" spans="1:12" x14ac:dyDescent="0.25">
      <c r="A23" s="3"/>
    </row>
    <row r="24" spans="1:12" ht="18" x14ac:dyDescent="0.35">
      <c r="A24" s="4" t="s">
        <v>35</v>
      </c>
      <c r="B24" s="5"/>
      <c r="C24" s="5"/>
      <c r="D24" s="5"/>
      <c r="I24" t="s">
        <v>36</v>
      </c>
    </row>
    <row r="26" spans="1:12" ht="15.75" thickBot="1" x14ac:dyDescent="0.3">
      <c r="A26" s="6" t="s">
        <v>1</v>
      </c>
      <c r="B26" s="6" t="s">
        <v>2</v>
      </c>
      <c r="C26" s="6" t="s">
        <v>3</v>
      </c>
      <c r="D26" s="6" t="s">
        <v>4</v>
      </c>
      <c r="E26" s="6" t="s">
        <v>5</v>
      </c>
      <c r="F26" s="6" t="s">
        <v>6</v>
      </c>
      <c r="G26" s="6" t="s">
        <v>7</v>
      </c>
      <c r="J26" t="s">
        <v>43</v>
      </c>
      <c r="K26" t="s">
        <v>44</v>
      </c>
    </row>
    <row r="27" spans="1:12" ht="15.75" x14ac:dyDescent="0.3">
      <c r="A27" s="8" t="s">
        <v>8</v>
      </c>
      <c r="B27" s="7">
        <f>D20</f>
        <v>32.017566875</v>
      </c>
      <c r="C27" s="9">
        <v>101.94</v>
      </c>
      <c r="D27" s="8">
        <f t="shared" ref="D27:D35" si="3">B27/C27</f>
        <v>0.31408246885422797</v>
      </c>
      <c r="E27" s="8">
        <f>3*D27</f>
        <v>0.94224740656268391</v>
      </c>
      <c r="F27" s="7">
        <f>E27*$D$45</f>
        <v>5.5607986302336743</v>
      </c>
      <c r="G27" s="9">
        <f t="shared" ref="G27" si="4">F27*2/3</f>
        <v>3.7071990868224494</v>
      </c>
      <c r="I27" t="s">
        <v>42</v>
      </c>
      <c r="J27" s="16">
        <f>SUM(G29:G30)</f>
        <v>0.92569923308779656</v>
      </c>
      <c r="K27">
        <v>1</v>
      </c>
      <c r="L27" s="16">
        <f>K27-J27</f>
        <v>7.4300766912203442E-2</v>
      </c>
    </row>
    <row r="28" spans="1:12" x14ac:dyDescent="0.25">
      <c r="A28" s="8" t="s">
        <v>9</v>
      </c>
      <c r="B28" s="7">
        <f>F20</f>
        <v>17.568071875000001</v>
      </c>
      <c r="C28" s="11">
        <v>56.08</v>
      </c>
      <c r="D28" s="8">
        <f t="shared" si="3"/>
        <v>0.31326804342011416</v>
      </c>
      <c r="E28" s="8">
        <f t="shared" ref="E28:E32" si="5">D28*1</f>
        <v>0.31326804342011416</v>
      </c>
      <c r="F28" s="7">
        <f>E28*$D$45</f>
        <v>1.8487931031844815</v>
      </c>
      <c r="G28" s="9">
        <f t="shared" ref="G28" si="6">F28</f>
        <v>1.8487931031844815</v>
      </c>
      <c r="I28" t="s">
        <v>37</v>
      </c>
      <c r="J28" s="16">
        <f>G28</f>
        <v>1.8487931031844815</v>
      </c>
      <c r="K28">
        <v>2</v>
      </c>
      <c r="L28" s="16">
        <f t="shared" ref="L28:L32" si="7">K28-J28</f>
        <v>0.15120689681551847</v>
      </c>
    </row>
    <row r="29" spans="1:12" ht="15.75" x14ac:dyDescent="0.3">
      <c r="A29" s="8" t="s">
        <v>10</v>
      </c>
      <c r="B29" s="7">
        <f>C20</f>
        <v>4.8068093750000003</v>
      </c>
      <c r="C29" s="11">
        <v>61.98</v>
      </c>
      <c r="D29" s="8">
        <f t="shared" si="3"/>
        <v>7.7554200951919977E-2</v>
      </c>
      <c r="E29" s="8">
        <f t="shared" si="5"/>
        <v>7.7554200951919977E-2</v>
      </c>
      <c r="F29" s="7">
        <f>E29*$D$45</f>
        <v>0.45769645150369914</v>
      </c>
      <c r="G29" s="9">
        <f t="shared" ref="G29:G31" si="8">2*F29</f>
        <v>0.91539290300739828</v>
      </c>
      <c r="I29" t="s">
        <v>38</v>
      </c>
      <c r="J29" s="16">
        <f>G27</f>
        <v>3.7071990868224494</v>
      </c>
      <c r="K29">
        <v>4</v>
      </c>
      <c r="L29" s="16">
        <f t="shared" si="7"/>
        <v>0.29280091317755064</v>
      </c>
    </row>
    <row r="30" spans="1:12" ht="15.75" x14ac:dyDescent="0.3">
      <c r="A30" s="8" t="s">
        <v>11</v>
      </c>
      <c r="B30" s="7">
        <f>G20</f>
        <v>8.2253187499999991E-2</v>
      </c>
      <c r="C30" s="11">
        <v>94.2</v>
      </c>
      <c r="D30" s="8">
        <f t="shared" si="3"/>
        <v>8.7317608811040323E-4</v>
      </c>
      <c r="E30" s="8">
        <f t="shared" si="5"/>
        <v>8.7317608811040323E-4</v>
      </c>
      <c r="F30" s="7">
        <f>E30*$D$45</f>
        <v>5.1531650401991404E-3</v>
      </c>
      <c r="G30" s="9">
        <f t="shared" si="8"/>
        <v>1.0306330080398281E-2</v>
      </c>
      <c r="I30" t="s">
        <v>39</v>
      </c>
      <c r="J30" s="16">
        <f>G35</f>
        <v>4.0229265550790521</v>
      </c>
      <c r="K30">
        <v>4</v>
      </c>
      <c r="L30" s="16">
        <f t="shared" si="7"/>
        <v>-2.2926555079052058E-2</v>
      </c>
    </row>
    <row r="31" spans="1:12" ht="15.75" x14ac:dyDescent="0.3">
      <c r="A31" s="8" t="s">
        <v>12</v>
      </c>
      <c r="B31" s="7">
        <v>11</v>
      </c>
      <c r="C31" s="11">
        <v>18.015000000000001</v>
      </c>
      <c r="D31" s="8">
        <f t="shared" si="3"/>
        <v>0.61060227588121008</v>
      </c>
      <c r="E31" s="8">
        <f t="shared" si="5"/>
        <v>0.61060227588121008</v>
      </c>
      <c r="F31" s="7">
        <f>E31*$D$45</f>
        <v>3.603550697713608</v>
      </c>
      <c r="G31" s="9">
        <f t="shared" si="8"/>
        <v>7.2071013954272161</v>
      </c>
      <c r="I31" t="s">
        <v>40</v>
      </c>
      <c r="J31" s="16">
        <f>G31</f>
        <v>7.2071013954272161</v>
      </c>
      <c r="K31">
        <v>8</v>
      </c>
      <c r="L31" s="16">
        <f t="shared" si="7"/>
        <v>0.79289860457278394</v>
      </c>
    </row>
    <row r="32" spans="1:12" ht="15.75" x14ac:dyDescent="0.3">
      <c r="A32" s="10" t="s">
        <v>13</v>
      </c>
      <c r="B32" s="7">
        <v>0</v>
      </c>
      <c r="C32" s="11"/>
      <c r="D32" s="8"/>
      <c r="E32" s="8">
        <f t="shared" si="5"/>
        <v>0</v>
      </c>
      <c r="F32" s="8"/>
      <c r="G32" s="9"/>
      <c r="I32" t="s">
        <v>41</v>
      </c>
      <c r="J32" s="16">
        <f>G33</f>
        <v>0.95630968433247221</v>
      </c>
      <c r="K32">
        <v>1</v>
      </c>
      <c r="L32" s="16">
        <f t="shared" si="7"/>
        <v>4.369031566752779E-2</v>
      </c>
    </row>
    <row r="33" spans="1:9" x14ac:dyDescent="0.25">
      <c r="A33" s="8" t="s">
        <v>14</v>
      </c>
      <c r="B33" s="7">
        <f>E20</f>
        <v>5.7448583750000006</v>
      </c>
      <c r="C33" s="11">
        <v>35.453000000000003</v>
      </c>
      <c r="D33" s="8">
        <f t="shared" si="3"/>
        <v>0.16204153033593771</v>
      </c>
      <c r="E33" s="8">
        <f>D33*1</f>
        <v>0.16204153033593771</v>
      </c>
      <c r="F33" s="7">
        <f>E33*$D$45</f>
        <v>0.95630968433247221</v>
      </c>
      <c r="G33" s="9">
        <f>F33</f>
        <v>0.95630968433247221</v>
      </c>
    </row>
    <row r="34" spans="1:9" x14ac:dyDescent="0.25">
      <c r="A34" s="8" t="s">
        <v>15</v>
      </c>
      <c r="B34" s="7">
        <v>0</v>
      </c>
      <c r="C34" s="11">
        <v>18.998403</v>
      </c>
      <c r="D34" s="8">
        <f t="shared" si="3"/>
        <v>0</v>
      </c>
      <c r="E34" s="8">
        <f>D34*1</f>
        <v>0</v>
      </c>
      <c r="F34" s="7">
        <f>E34*$D$45</f>
        <v>0</v>
      </c>
      <c r="G34" s="9">
        <f>F34</f>
        <v>0</v>
      </c>
      <c r="I34" t="s">
        <v>46</v>
      </c>
    </row>
    <row r="35" spans="1:9" ht="18" x14ac:dyDescent="0.3">
      <c r="A35" s="8" t="s">
        <v>16</v>
      </c>
      <c r="B35" s="12">
        <v>30</v>
      </c>
      <c r="C35" s="11">
        <v>44.01</v>
      </c>
      <c r="D35" s="12">
        <f t="shared" si="3"/>
        <v>0.681663258350375</v>
      </c>
      <c r="E35" s="12">
        <f>D35*2</f>
        <v>1.36332651670075</v>
      </c>
      <c r="F35" s="7">
        <f>E35*$D$45</f>
        <v>8.0458531101581041</v>
      </c>
      <c r="G35" s="9">
        <f>F35/2</f>
        <v>4.0229265550790521</v>
      </c>
      <c r="I35" s="24" t="s">
        <v>45</v>
      </c>
    </row>
    <row r="36" spans="1:9" x14ac:dyDescent="0.25">
      <c r="A36" s="13" t="s">
        <v>17</v>
      </c>
      <c r="B36" s="14">
        <f>SUM(B27:B35)</f>
        <v>101.21955968750001</v>
      </c>
      <c r="E36">
        <f>SUM(E27:E35)</f>
        <v>3.4699131499407261</v>
      </c>
    </row>
    <row r="37" spans="1:9" x14ac:dyDescent="0.25">
      <c r="A37" s="15" t="s">
        <v>18</v>
      </c>
      <c r="B37" s="16">
        <f>($B34*15.9995)/(2*18.998403)+(B33*15.9994)/(2*35.453)</f>
        <v>1.2962836302284009</v>
      </c>
      <c r="E37">
        <f>0.5*(E33+E34)</f>
        <v>8.1020765167968856E-2</v>
      </c>
    </row>
    <row r="38" spans="1:9" x14ac:dyDescent="0.25">
      <c r="B38" s="16">
        <f>B36-B37</f>
        <v>99.923276057271607</v>
      </c>
      <c r="E38">
        <f>E36-E37</f>
        <v>3.388892384772757</v>
      </c>
    </row>
    <row r="40" spans="1:9" x14ac:dyDescent="0.25">
      <c r="E40" s="17" t="s">
        <v>19</v>
      </c>
      <c r="F40" s="18"/>
      <c r="G40" s="19">
        <v>20</v>
      </c>
    </row>
    <row r="44" spans="1:9" x14ac:dyDescent="0.25">
      <c r="C44" s="20" t="s">
        <v>20</v>
      </c>
      <c r="D44" s="20"/>
      <c r="E44" s="20"/>
      <c r="F44" s="20"/>
    </row>
    <row r="45" spans="1:9" x14ac:dyDescent="0.25">
      <c r="C45" s="21" t="s">
        <v>21</v>
      </c>
      <c r="D45" s="20">
        <f>G40/E38</f>
        <v>5.9016332563009684</v>
      </c>
      <c r="E45" s="20"/>
      <c r="F45" s="20"/>
    </row>
    <row r="46" spans="1:9" x14ac:dyDescent="0.25">
      <c r="C46" s="20"/>
      <c r="D46" s="20"/>
      <c r="E46" s="20"/>
      <c r="F46" s="20"/>
    </row>
    <row r="47" spans="1:9" x14ac:dyDescent="0.25">
      <c r="C47" s="20" t="s">
        <v>22</v>
      </c>
      <c r="D47" s="20"/>
      <c r="E47" s="20"/>
      <c r="F47" s="20"/>
    </row>
    <row r="49" spans="1:6" x14ac:dyDescent="0.25">
      <c r="A49" s="22" t="s">
        <v>23</v>
      </c>
      <c r="B49" s="22"/>
      <c r="C49" s="22"/>
      <c r="D49" s="22"/>
      <c r="E49" s="22"/>
      <c r="F49" s="22"/>
    </row>
    <row r="51" spans="1:6" x14ac:dyDescent="0.25">
      <c r="A51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sqref="A1:XFD17"/>
    </sheetView>
  </sheetViews>
  <sheetFormatPr defaultRowHeight="15" x14ac:dyDescent="0.25"/>
  <sheetData>
    <row r="1" spans="1:9" x14ac:dyDescent="0.25">
      <c r="A1" t="s">
        <v>26</v>
      </c>
      <c r="B1" t="s">
        <v>27</v>
      </c>
      <c r="C1" t="s">
        <v>29</v>
      </c>
      <c r="D1" t="s">
        <v>30</v>
      </c>
      <c r="E1" t="s">
        <v>14</v>
      </c>
      <c r="F1" t="s">
        <v>9</v>
      </c>
      <c r="G1" t="s">
        <v>31</v>
      </c>
      <c r="H1" t="s">
        <v>32</v>
      </c>
      <c r="I1" t="s">
        <v>28</v>
      </c>
    </row>
    <row r="2" spans="1:9" x14ac:dyDescent="0.25">
      <c r="A2">
        <v>53</v>
      </c>
      <c r="B2" t="s">
        <v>25</v>
      </c>
      <c r="C2">
        <v>4.5212620000000001</v>
      </c>
      <c r="D2">
        <v>31.88513</v>
      </c>
      <c r="E2">
        <v>5.5679280000000002</v>
      </c>
      <c r="F2">
        <v>17.603829999999999</v>
      </c>
      <c r="G2">
        <v>0.194192</v>
      </c>
      <c r="H2">
        <v>27.994599999999998</v>
      </c>
      <c r="I2">
        <v>87.766940000000005</v>
      </c>
    </row>
    <row r="3" spans="1:9" x14ac:dyDescent="0.25">
      <c r="A3">
        <v>54</v>
      </c>
      <c r="B3" t="s">
        <v>25</v>
      </c>
      <c r="C3">
        <v>4.7201060000000004</v>
      </c>
      <c r="D3">
        <v>32.054110000000001</v>
      </c>
      <c r="E3">
        <v>5.7021379999999997</v>
      </c>
      <c r="F3">
        <v>17.506620000000002</v>
      </c>
      <c r="G3">
        <v>5.4564000000000001E-2</v>
      </c>
      <c r="H3">
        <v>27.994599999999998</v>
      </c>
      <c r="I3">
        <v>88.032139999999998</v>
      </c>
    </row>
    <row r="4" spans="1:9" x14ac:dyDescent="0.25">
      <c r="A4">
        <v>55</v>
      </c>
      <c r="B4" t="s">
        <v>25</v>
      </c>
      <c r="C4">
        <v>4.8106780000000002</v>
      </c>
      <c r="D4">
        <v>32.218940000000003</v>
      </c>
      <c r="E4">
        <v>5.6674249999999997</v>
      </c>
      <c r="F4">
        <v>17.216080000000002</v>
      </c>
      <c r="G4">
        <v>4.2528000000000003E-2</v>
      </c>
      <c r="H4">
        <v>27.994599999999998</v>
      </c>
      <c r="I4">
        <v>87.950239999999994</v>
      </c>
    </row>
    <row r="5" spans="1:9" x14ac:dyDescent="0.25">
      <c r="A5">
        <v>56</v>
      </c>
      <c r="B5" t="s">
        <v>25</v>
      </c>
      <c r="C5">
        <v>4.8074320000000004</v>
      </c>
      <c r="D5">
        <v>32.442459999999997</v>
      </c>
      <c r="E5">
        <v>5.7599200000000002</v>
      </c>
      <c r="F5">
        <v>17.626740000000002</v>
      </c>
      <c r="G5">
        <v>6.4106999999999997E-2</v>
      </c>
      <c r="H5">
        <v>27.994599999999998</v>
      </c>
      <c r="I5">
        <v>88.695239999999998</v>
      </c>
    </row>
    <row r="6" spans="1:9" x14ac:dyDescent="0.25">
      <c r="A6">
        <v>57</v>
      </c>
      <c r="B6" t="s">
        <v>25</v>
      </c>
      <c r="C6">
        <v>4.7297560000000001</v>
      </c>
      <c r="D6">
        <v>32.185409999999997</v>
      </c>
      <c r="E6">
        <v>5.8561959999999997</v>
      </c>
      <c r="F6">
        <v>17.588419999999999</v>
      </c>
      <c r="G6">
        <v>6.0919000000000001E-2</v>
      </c>
      <c r="H6">
        <v>27.994599999999998</v>
      </c>
      <c r="I6">
        <v>88.415300000000002</v>
      </c>
    </row>
    <row r="7" spans="1:9" x14ac:dyDescent="0.25">
      <c r="A7">
        <v>58</v>
      </c>
      <c r="B7" t="s">
        <v>25</v>
      </c>
      <c r="C7">
        <v>4.630433</v>
      </c>
      <c r="D7">
        <v>32.20026</v>
      </c>
      <c r="E7">
        <v>5.809158</v>
      </c>
      <c r="F7">
        <v>17.6081</v>
      </c>
      <c r="G7">
        <v>9.7106999999999999E-2</v>
      </c>
      <c r="H7">
        <v>27.994599999999998</v>
      </c>
      <c r="I7">
        <v>88.339650000000006</v>
      </c>
    </row>
    <row r="8" spans="1:9" x14ac:dyDescent="0.25">
      <c r="A8">
        <v>59</v>
      </c>
      <c r="B8" t="s">
        <v>25</v>
      </c>
      <c r="C8">
        <v>5.1717839999999997</v>
      </c>
      <c r="D8">
        <v>31.914390000000001</v>
      </c>
      <c r="E8">
        <v>5.6659829999999998</v>
      </c>
      <c r="F8">
        <v>17.66131</v>
      </c>
      <c r="G8">
        <v>4.0890000000000003E-2</v>
      </c>
      <c r="H8">
        <v>27.994599999999998</v>
      </c>
      <c r="I8">
        <v>88.448949999999996</v>
      </c>
    </row>
    <row r="9" spans="1:9" x14ac:dyDescent="0.25">
      <c r="A9">
        <v>60</v>
      </c>
      <c r="B9" t="s">
        <v>25</v>
      </c>
      <c r="C9">
        <v>4.7249049999999997</v>
      </c>
      <c r="D9">
        <v>31.984999999999999</v>
      </c>
      <c r="E9">
        <v>5.8809250000000004</v>
      </c>
      <c r="F9">
        <v>17.701709999999999</v>
      </c>
      <c r="G9">
        <v>9.1417999999999999E-2</v>
      </c>
      <c r="H9">
        <v>27.994599999999998</v>
      </c>
      <c r="I9">
        <v>88.378550000000004</v>
      </c>
    </row>
    <row r="10" spans="1:9" x14ac:dyDescent="0.25">
      <c r="A10">
        <v>61</v>
      </c>
      <c r="B10" t="s">
        <v>25</v>
      </c>
      <c r="C10">
        <v>4.8482649999999996</v>
      </c>
      <c r="D10">
        <v>31.89883</v>
      </c>
      <c r="E10">
        <v>5.698804</v>
      </c>
      <c r="F10">
        <v>17.450679999999998</v>
      </c>
      <c r="G10">
        <v>7.0576E-2</v>
      </c>
      <c r="H10">
        <v>27.994599999999998</v>
      </c>
      <c r="I10">
        <v>87.961749999999995</v>
      </c>
    </row>
    <row r="11" spans="1:9" x14ac:dyDescent="0.25">
      <c r="A11">
        <v>62</v>
      </c>
      <c r="B11" t="s">
        <v>25</v>
      </c>
      <c r="C11">
        <v>4.9144949999999996</v>
      </c>
      <c r="D11">
        <v>32.216290000000001</v>
      </c>
      <c r="E11">
        <v>5.7917249999999996</v>
      </c>
      <c r="F11">
        <v>17.45234</v>
      </c>
      <c r="G11">
        <v>7.1355000000000002E-2</v>
      </c>
      <c r="H11">
        <v>27.994599999999998</v>
      </c>
      <c r="I11">
        <v>88.440799999999996</v>
      </c>
    </row>
    <row r="12" spans="1:9" x14ac:dyDescent="0.25">
      <c r="A12">
        <v>63</v>
      </c>
      <c r="B12" t="s">
        <v>25</v>
      </c>
      <c r="C12">
        <v>4.9159470000000001</v>
      </c>
      <c r="D12">
        <v>31.593910000000001</v>
      </c>
      <c r="E12">
        <v>5.7538309999999999</v>
      </c>
      <c r="F12">
        <v>17.5961</v>
      </c>
      <c r="G12">
        <v>7.8722E-2</v>
      </c>
      <c r="H12">
        <v>27.994599999999998</v>
      </c>
      <c r="I12">
        <v>87.933099999999996</v>
      </c>
    </row>
    <row r="13" spans="1:9" x14ac:dyDescent="0.25">
      <c r="A13">
        <v>64</v>
      </c>
      <c r="B13" t="s">
        <v>25</v>
      </c>
      <c r="C13">
        <v>4.7175510000000003</v>
      </c>
      <c r="D13">
        <v>32.129800000000003</v>
      </c>
      <c r="E13">
        <v>5.8122730000000002</v>
      </c>
      <c r="F13">
        <v>17.64913</v>
      </c>
      <c r="G13">
        <v>8.4952E-2</v>
      </c>
      <c r="H13">
        <v>27.994599999999998</v>
      </c>
      <c r="I13">
        <v>88.388310000000004</v>
      </c>
    </row>
    <row r="14" spans="1:9" x14ac:dyDescent="0.25">
      <c r="A14">
        <v>65</v>
      </c>
      <c r="B14" t="s">
        <v>25</v>
      </c>
      <c r="C14">
        <v>4.7000859999999998</v>
      </c>
      <c r="D14">
        <v>31.41311</v>
      </c>
      <c r="E14">
        <v>5.5718459999999999</v>
      </c>
      <c r="F14">
        <v>17.732009999999999</v>
      </c>
      <c r="G14">
        <v>0.129414</v>
      </c>
      <c r="H14">
        <v>27.994599999999998</v>
      </c>
      <c r="I14">
        <v>87.541049999999998</v>
      </c>
    </row>
    <row r="15" spans="1:9" x14ac:dyDescent="0.25">
      <c r="A15">
        <v>66</v>
      </c>
      <c r="B15" t="s">
        <v>25</v>
      </c>
      <c r="C15">
        <v>4.980753</v>
      </c>
      <c r="D15">
        <v>31.98563</v>
      </c>
      <c r="E15">
        <v>5.8392860000000004</v>
      </c>
      <c r="F15">
        <v>17.569330000000001</v>
      </c>
      <c r="G15">
        <v>6.1003000000000002E-2</v>
      </c>
      <c r="H15">
        <v>27.994599999999998</v>
      </c>
      <c r="I15">
        <v>88.430589999999995</v>
      </c>
    </row>
    <row r="16" spans="1:9" x14ac:dyDescent="0.25">
      <c r="A16">
        <v>67</v>
      </c>
      <c r="B16" t="s">
        <v>25</v>
      </c>
      <c r="C16">
        <v>4.974253</v>
      </c>
      <c r="D16">
        <v>32.215800000000002</v>
      </c>
      <c r="E16">
        <v>5.8069309999999996</v>
      </c>
      <c r="F16">
        <v>17.446290000000001</v>
      </c>
      <c r="G16">
        <v>4.5612E-2</v>
      </c>
      <c r="H16">
        <v>27.994599999999998</v>
      </c>
      <c r="I16">
        <v>88.483469999999997</v>
      </c>
    </row>
    <row r="17" spans="1:9" x14ac:dyDescent="0.25">
      <c r="A17">
        <v>68</v>
      </c>
      <c r="B17" t="s">
        <v>25</v>
      </c>
      <c r="C17">
        <v>4.741244</v>
      </c>
      <c r="D17">
        <v>31.942</v>
      </c>
      <c r="E17">
        <v>5.733365</v>
      </c>
      <c r="F17">
        <v>17.68046</v>
      </c>
      <c r="G17">
        <v>0.128692</v>
      </c>
      <c r="H17">
        <v>27.994599999999998</v>
      </c>
      <c r="I17">
        <v>88.220349999999996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Shaunnamm</dc:creator>
  <cp:lastModifiedBy>user</cp:lastModifiedBy>
  <dcterms:created xsi:type="dcterms:W3CDTF">2012-08-17T18:53:38Z</dcterms:created>
  <dcterms:modified xsi:type="dcterms:W3CDTF">2013-07-01T22:42:16Z</dcterms:modified>
</cp:coreProperties>
</file>