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10" windowWidth="17805" windowHeight="11895" activeTab="0"/>
  </bookViews>
  <sheets>
    <sheet name="CuSe_el" sheetId="1" r:id="rId1"/>
  </sheets>
  <definedNames/>
  <calcPr fullCalcOnLoad="1"/>
</workbook>
</file>

<file path=xl/sharedStrings.xml><?xml version="1.0" encoding="utf-8"?>
<sst xmlns="http://schemas.openxmlformats.org/spreadsheetml/2006/main" count="71" uniqueCount="52">
  <si>
    <t>Cameca</t>
  </si>
  <si>
    <t>Quantitative</t>
  </si>
  <si>
    <t>Analysis</t>
  </si>
  <si>
    <t>Label</t>
  </si>
  <si>
    <t>:</t>
  </si>
  <si>
    <t>CuSe</t>
  </si>
  <si>
    <t>Sun</t>
  </si>
  <si>
    <t>Oct</t>
  </si>
  <si>
    <t>Normal</t>
  </si>
  <si>
    <t>Weight</t>
  </si>
  <si>
    <t>Percent</t>
  </si>
  <si>
    <t>Element</t>
  </si>
  <si>
    <t>Cu</t>
  </si>
  <si>
    <t>Ni</t>
  </si>
  <si>
    <t>Co</t>
  </si>
  <si>
    <t>Se</t>
  </si>
  <si>
    <t>Total</t>
  </si>
  <si>
    <t>Average</t>
  </si>
  <si>
    <t>StDev</t>
  </si>
  <si>
    <t>Theoretical chemistry:</t>
  </si>
  <si>
    <t>Measured chemistry:</t>
  </si>
  <si>
    <r>
      <t>Cu(Co,Ni)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Se</t>
    </r>
    <r>
      <rPr>
        <vertAlign val="subscript"/>
        <sz val="14"/>
        <rFont val="Times New Roman"/>
        <family val="1"/>
      </rPr>
      <t>4</t>
    </r>
  </si>
  <si>
    <t>Atom proportions</t>
  </si>
  <si>
    <t>Atoms normalized to 7 apfu</t>
  </si>
  <si>
    <t>Sum</t>
  </si>
  <si>
    <r>
      <t>Cu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1.37</t>
    </r>
    <r>
      <rPr>
        <sz val="14"/>
        <rFont val="Times New Roman"/>
        <family val="1"/>
      </rPr>
      <t>Ni</t>
    </r>
    <r>
      <rPr>
        <vertAlign val="subscript"/>
        <sz val="14"/>
        <rFont val="Times New Roman"/>
        <family val="1"/>
      </rPr>
      <t>0.63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Se</t>
    </r>
    <r>
      <rPr>
        <vertAlign val="subscript"/>
        <sz val="14"/>
        <rFont val="Times New Roman"/>
        <family val="1"/>
      </rPr>
      <t>4.00</t>
    </r>
  </si>
  <si>
    <t>R060481</t>
  </si>
  <si>
    <t>Tyrrellite</t>
  </si>
  <si>
    <t>WDS scan:   Cu Co Ni Se</t>
  </si>
  <si>
    <t xml:space="preserve">Sp1 TAP   </t>
  </si>
  <si>
    <t xml:space="preserve">         Se La                  Shift:0               Valence:4                </t>
  </si>
  <si>
    <t xml:space="preserve">         Time(sec):20           Bkg(sec):10.0</t>
  </si>
  <si>
    <t xml:space="preserve">         (+)Bkg:600             (-)Bkg:-600           Slope:0.000</t>
  </si>
  <si>
    <t xml:space="preserve">             Standard:se_2          Esti 3 Sig.D.L.(ppm): 1167.72</t>
  </si>
  <si>
    <t xml:space="preserve">             Bias(V):1395           Gain(*):120            DeadTime(us):3</t>
  </si>
  <si>
    <t xml:space="preserve">             Baseline:500           Window:4000            Mode:Pha Diff</t>
  </si>
  <si>
    <t xml:space="preserve">             SineTheta:34989        I(C/s/nA):553.568      Date:15/Oct/ 6</t>
  </si>
  <si>
    <t xml:space="preserve">Sp4 LIF   </t>
  </si>
  <si>
    <t xml:space="preserve">         Cu Ka                  Shift:0               Valence:2                </t>
  </si>
  <si>
    <t xml:space="preserve">         (+)Bkg:500             (-)Bkg:-300           Slope:0.000</t>
  </si>
  <si>
    <t xml:space="preserve">             Standard:chalcopy      Esti 3 Sig.D.L.(ppm): 1486.72</t>
  </si>
  <si>
    <t xml:space="preserve">             Bias(V):1721           Gain(*):120            DeadTime(us):3</t>
  </si>
  <si>
    <t xml:space="preserve">             SineTheta:38253        I(C/s/nA):52.045       Date:15/Oct/ 6</t>
  </si>
  <si>
    <t xml:space="preserve">         Ni Ka                  Shift:0               Valence:2                </t>
  </si>
  <si>
    <t xml:space="preserve">         (+)Bkg:500             (-)Bkg:-400           Slope:0.000</t>
  </si>
  <si>
    <t xml:space="preserve">             Standard:NiS           Esti 3 Sig.D.L.(ppm): 1236.69</t>
  </si>
  <si>
    <t xml:space="preserve">             SineTheta:41168        I(C/s/nA):121.893      Date:15/Oct/ 6</t>
  </si>
  <si>
    <t xml:space="preserve">         Co Ka                  Shift:0               Valence:2                </t>
  </si>
  <si>
    <t xml:space="preserve">         (+)Bkg:500             (-)Bkg:-500           Slope:0.000</t>
  </si>
  <si>
    <t xml:space="preserve">             Standard:co            Esti 3 Sig.D.L.(ppm): 1181.75</t>
  </si>
  <si>
    <t xml:space="preserve">             SineTheta:44430        I(C/s/nA):222.354      Date:26/Sep/ 6</t>
  </si>
  <si>
    <t>Calibration data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</si>
</sst>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2">
    <font>
      <sz val="10"/>
      <name val="Courier New"/>
      <family val="0"/>
    </font>
    <font>
      <sz val="8"/>
      <name val="Courier New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165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11" fillId="0" borderId="0" xfId="0" applyFont="1" applyAlignment="1">
      <alignment horizontal="center"/>
    </xf>
    <xf numFmtId="21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6"/>
  <sheetViews>
    <sheetView tabSelected="1" workbookViewId="0" topLeftCell="A1">
      <selection activeCell="E30" sqref="E30"/>
    </sheetView>
  </sheetViews>
  <sheetFormatPr defaultColWidth="9.00390625" defaultRowHeight="13.5"/>
  <cols>
    <col min="1" max="16" width="5.25390625" style="1" customWidth="1"/>
    <col min="17" max="17" width="2.625" style="1" customWidth="1"/>
    <col min="18" max="18" width="6.50390625" style="1" customWidth="1"/>
    <col min="19" max="19" width="5.50390625" style="1" customWidth="1"/>
    <col min="20" max="16384" width="5.25390625" style="1" customWidth="1"/>
  </cols>
  <sheetData>
    <row r="1" spans="1:3" s="3" customFormat="1" ht="18.75">
      <c r="A1" s="3" t="s">
        <v>26</v>
      </c>
      <c r="C1" s="3" t="s">
        <v>27</v>
      </c>
    </row>
    <row r="2" spans="2:4" ht="12.75">
      <c r="B2" s="1" t="s">
        <v>0</v>
      </c>
      <c r="C2" s="1" t="s">
        <v>1</v>
      </c>
      <c r="D2" s="1" t="s">
        <v>2</v>
      </c>
    </row>
    <row r="3" spans="2:4" ht="12.75">
      <c r="B3" s="1" t="s">
        <v>3</v>
      </c>
      <c r="C3" s="1" t="s">
        <v>4</v>
      </c>
      <c r="D3" s="1" t="s">
        <v>5</v>
      </c>
    </row>
    <row r="4" spans="2:7" ht="12.75">
      <c r="B4" s="1" t="s">
        <v>6</v>
      </c>
      <c r="C4" s="1" t="s">
        <v>7</v>
      </c>
      <c r="D4" s="1">
        <v>15</v>
      </c>
      <c r="E4" s="1">
        <v>2006</v>
      </c>
      <c r="F4" s="14">
        <v>0.9931944444444444</v>
      </c>
      <c r="G4" s="14"/>
    </row>
    <row r="5" spans="2:15" ht="12.75">
      <c r="B5" s="1" t="s">
        <v>8</v>
      </c>
      <c r="C5" s="1" t="s">
        <v>2</v>
      </c>
      <c r="L5" s="12" t="s">
        <v>28</v>
      </c>
      <c r="M5" s="12"/>
      <c r="N5" s="12"/>
      <c r="O5" s="12"/>
    </row>
    <row r="6" spans="2:4" ht="12.75">
      <c r="B6" s="1" t="s">
        <v>9</v>
      </c>
      <c r="C6" s="1" t="s">
        <v>10</v>
      </c>
      <c r="D6" s="1" t="s">
        <v>11</v>
      </c>
    </row>
    <row r="7" spans="1:20" ht="12.75">
      <c r="A7" s="1" t="s">
        <v>2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R7" s="1" t="s">
        <v>17</v>
      </c>
      <c r="S7" s="1" t="s">
        <v>18</v>
      </c>
      <c r="T7" s="8"/>
    </row>
    <row r="8" spans="1:20" ht="12.75">
      <c r="A8" s="1" t="s">
        <v>12</v>
      </c>
      <c r="B8" s="2">
        <v>12.952</v>
      </c>
      <c r="C8" s="2">
        <v>13.008999999999999</v>
      </c>
      <c r="D8" s="2">
        <v>13.068</v>
      </c>
      <c r="E8" s="2">
        <v>13</v>
      </c>
      <c r="F8" s="2">
        <v>13.007</v>
      </c>
      <c r="G8" s="2">
        <v>13.004</v>
      </c>
      <c r="H8" s="2">
        <v>12.880999999999998</v>
      </c>
      <c r="I8" s="2">
        <v>12.924</v>
      </c>
      <c r="J8" s="2">
        <v>13.128</v>
      </c>
      <c r="K8" s="2">
        <v>13.019</v>
      </c>
      <c r="L8" s="2">
        <v>13.103</v>
      </c>
      <c r="M8" s="2">
        <v>13.051</v>
      </c>
      <c r="N8" s="2">
        <v>12.857999999999999</v>
      </c>
      <c r="O8" s="2">
        <v>13.026</v>
      </c>
      <c r="P8" s="2">
        <v>13.093</v>
      </c>
      <c r="R8" s="2">
        <f>AVERAGE(B8:P8)</f>
        <v>13.008199999999999</v>
      </c>
      <c r="S8" s="2">
        <f>STDEV(B8:P8)</f>
        <v>0.07812371141811122</v>
      </c>
      <c r="T8" s="9"/>
    </row>
    <row r="9" spans="1:28" ht="12.75">
      <c r="A9" s="1" t="s">
        <v>13</v>
      </c>
      <c r="B9" s="2">
        <v>8.075</v>
      </c>
      <c r="C9" s="2">
        <v>7.756</v>
      </c>
      <c r="D9" s="2">
        <v>7.043</v>
      </c>
      <c r="E9" s="2">
        <v>6.979</v>
      </c>
      <c r="F9" s="2">
        <v>7.232</v>
      </c>
      <c r="G9" s="2">
        <v>7.986</v>
      </c>
      <c r="H9" s="2">
        <v>7.484</v>
      </c>
      <c r="I9" s="2">
        <v>7.536</v>
      </c>
      <c r="J9" s="2">
        <v>7.667</v>
      </c>
      <c r="K9" s="2">
        <v>7.769</v>
      </c>
      <c r="L9" s="2">
        <v>7.539</v>
      </c>
      <c r="M9" s="2">
        <v>7.704</v>
      </c>
      <c r="N9" s="2">
        <v>7.673</v>
      </c>
      <c r="O9" s="2">
        <v>7.484</v>
      </c>
      <c r="P9" s="2">
        <v>7.447</v>
      </c>
      <c r="R9" s="2">
        <f>AVERAGE(B9:P9)</f>
        <v>7.5582666666666665</v>
      </c>
      <c r="S9" s="2">
        <f>STDEV(B9:P9)</f>
        <v>0.30606709504073415</v>
      </c>
      <c r="T9" s="8"/>
      <c r="Y9" s="2"/>
      <c r="Z9" s="2"/>
      <c r="AA9" s="2"/>
      <c r="AB9" s="2"/>
    </row>
    <row r="10" spans="1:28" ht="12.75">
      <c r="A10" s="1" t="s">
        <v>14</v>
      </c>
      <c r="B10" s="2">
        <v>16.603</v>
      </c>
      <c r="C10" s="2">
        <v>16.517</v>
      </c>
      <c r="D10" s="2">
        <v>17.208</v>
      </c>
      <c r="E10" s="2">
        <v>17.13</v>
      </c>
      <c r="F10" s="2">
        <v>16.943</v>
      </c>
      <c r="G10" s="2">
        <v>16.012</v>
      </c>
      <c r="H10" s="2">
        <v>16.6</v>
      </c>
      <c r="I10" s="2">
        <v>16.296</v>
      </c>
      <c r="J10" s="2">
        <v>16.494</v>
      </c>
      <c r="K10" s="2">
        <v>16.37</v>
      </c>
      <c r="L10" s="2">
        <v>16.68</v>
      </c>
      <c r="M10" s="2">
        <v>16.399</v>
      </c>
      <c r="N10" s="2">
        <v>16.346</v>
      </c>
      <c r="O10" s="2">
        <v>16.534</v>
      </c>
      <c r="P10" s="2">
        <v>16.533</v>
      </c>
      <c r="R10" s="2">
        <f>AVERAGE(B10:P10)</f>
        <v>16.57766666666667</v>
      </c>
      <c r="S10" s="2">
        <f>STDEV(B10:P10)</f>
        <v>0.3151062556993733</v>
      </c>
      <c r="T10" s="8"/>
      <c r="Y10" s="2"/>
      <c r="Z10" s="2"/>
      <c r="AA10" s="2"/>
      <c r="AB10" s="2"/>
    </row>
    <row r="11" spans="1:28" ht="12.75">
      <c r="A11" s="1" t="s">
        <v>15</v>
      </c>
      <c r="B11" s="2">
        <v>65.231</v>
      </c>
      <c r="C11" s="2">
        <v>65.56</v>
      </c>
      <c r="D11" s="2">
        <v>65.266</v>
      </c>
      <c r="E11" s="2">
        <v>65.399</v>
      </c>
      <c r="F11" s="2">
        <v>65.107</v>
      </c>
      <c r="G11" s="2">
        <v>65.279</v>
      </c>
      <c r="H11" s="2">
        <v>65.191</v>
      </c>
      <c r="I11" s="2">
        <v>65.339</v>
      </c>
      <c r="J11" s="2">
        <v>65.116</v>
      </c>
      <c r="K11" s="2">
        <v>65.191</v>
      </c>
      <c r="L11" s="2">
        <v>65.038</v>
      </c>
      <c r="M11" s="2">
        <v>65.414</v>
      </c>
      <c r="N11" s="2">
        <v>65.218</v>
      </c>
      <c r="O11" s="2">
        <v>65.436</v>
      </c>
      <c r="P11" s="2">
        <v>65.563</v>
      </c>
      <c r="R11" s="2">
        <f>AVERAGE(B11:P11)</f>
        <v>65.28986666666667</v>
      </c>
      <c r="S11" s="2">
        <f>STDEV(B11:P11)</f>
        <v>0.1591575439900593</v>
      </c>
      <c r="T11" s="8"/>
      <c r="Y11" s="2"/>
      <c r="Z11" s="2"/>
      <c r="AA11" s="2"/>
      <c r="AB11" s="2"/>
    </row>
    <row r="12" spans="1:28" ht="12.75">
      <c r="A12" s="1" t="s">
        <v>16</v>
      </c>
      <c r="B12" s="2">
        <f>SUM(B8:B11)</f>
        <v>102.86099999999999</v>
      </c>
      <c r="C12" s="2">
        <f aca="true" t="shared" si="0" ref="C12:P12">SUM(C8:C11)</f>
        <v>102.842</v>
      </c>
      <c r="D12" s="2">
        <f t="shared" si="0"/>
        <v>102.58500000000001</v>
      </c>
      <c r="E12" s="2">
        <f t="shared" si="0"/>
        <v>102.508</v>
      </c>
      <c r="F12" s="2">
        <f t="shared" si="0"/>
        <v>102.289</v>
      </c>
      <c r="G12" s="2">
        <f t="shared" si="0"/>
        <v>102.28099999999999</v>
      </c>
      <c r="H12" s="2">
        <f t="shared" si="0"/>
        <v>102.156</v>
      </c>
      <c r="I12" s="2">
        <f t="shared" si="0"/>
        <v>102.095</v>
      </c>
      <c r="J12" s="2">
        <f t="shared" si="0"/>
        <v>102.405</v>
      </c>
      <c r="K12" s="2">
        <f t="shared" si="0"/>
        <v>102.349</v>
      </c>
      <c r="L12" s="2">
        <f t="shared" si="0"/>
        <v>102.36</v>
      </c>
      <c r="M12" s="2">
        <f t="shared" si="0"/>
        <v>102.568</v>
      </c>
      <c r="N12" s="2">
        <f t="shared" si="0"/>
        <v>102.095</v>
      </c>
      <c r="O12" s="2">
        <f t="shared" si="0"/>
        <v>102.48</v>
      </c>
      <c r="P12" s="2">
        <f t="shared" si="0"/>
        <v>102.636</v>
      </c>
      <c r="R12" s="2">
        <f>AVERAGE(B12:P12)</f>
        <v>102.43399999999998</v>
      </c>
      <c r="S12" s="2">
        <f>STDEV(B12:P12)</f>
        <v>0.23950067104883457</v>
      </c>
      <c r="Y12" s="2"/>
      <c r="Z12" s="2"/>
      <c r="AA12" s="2"/>
      <c r="AB12" s="2"/>
    </row>
    <row r="13" spans="2:19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R13" s="2"/>
      <c r="S13" s="2"/>
    </row>
    <row r="14" spans="1:19" ht="12.75">
      <c r="A14" s="1" t="s">
        <v>22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R14" s="2"/>
      <c r="S14" s="2"/>
    </row>
    <row r="15" spans="1:19" ht="12.75">
      <c r="A15" s="1" t="s">
        <v>12</v>
      </c>
      <c r="B15" s="2">
        <f aca="true" t="shared" si="1" ref="B15:P15">B8/63.54</f>
        <v>0.20384010072395342</v>
      </c>
      <c r="C15" s="2">
        <f t="shared" si="1"/>
        <v>0.20473717343405726</v>
      </c>
      <c r="D15" s="2">
        <f t="shared" si="1"/>
        <v>0.2056657223796034</v>
      </c>
      <c r="E15" s="2">
        <f t="shared" si="1"/>
        <v>0.2045955303745672</v>
      </c>
      <c r="F15" s="2">
        <f t="shared" si="1"/>
        <v>0.20470569719861503</v>
      </c>
      <c r="G15" s="2">
        <f t="shared" si="1"/>
        <v>0.20465848284545168</v>
      </c>
      <c r="H15" s="2">
        <f t="shared" si="1"/>
        <v>0.20272269436575382</v>
      </c>
      <c r="I15" s="2">
        <f t="shared" si="1"/>
        <v>0.20339943342776204</v>
      </c>
      <c r="J15" s="2">
        <f t="shared" si="1"/>
        <v>0.20661000944287064</v>
      </c>
      <c r="K15" s="2">
        <f t="shared" si="1"/>
        <v>0.2048945546112685</v>
      </c>
      <c r="L15" s="2">
        <f t="shared" si="1"/>
        <v>0.2062165564998426</v>
      </c>
      <c r="M15" s="2">
        <f t="shared" si="1"/>
        <v>0.20539817437834434</v>
      </c>
      <c r="N15" s="2">
        <f t="shared" si="1"/>
        <v>0.20236071765816807</v>
      </c>
      <c r="O15" s="2">
        <f t="shared" si="1"/>
        <v>0.20500472143531634</v>
      </c>
      <c r="P15" s="2">
        <f t="shared" si="1"/>
        <v>0.2060591753226314</v>
      </c>
      <c r="Q15" s="2"/>
      <c r="R15" s="2">
        <f>AVERAGE(B15:P15)</f>
        <v>0.20472458293988038</v>
      </c>
      <c r="S15" s="2">
        <f>STDEV(B15:P15)</f>
        <v>0.0012295201671071235</v>
      </c>
    </row>
    <row r="16" spans="1:19" ht="12.75">
      <c r="A16" s="1" t="s">
        <v>13</v>
      </c>
      <c r="B16" s="2">
        <f aca="true" t="shared" si="2" ref="B16:P16">B9/58.69</f>
        <v>0.13758732322371783</v>
      </c>
      <c r="C16" s="2">
        <f t="shared" si="2"/>
        <v>0.13215198500596353</v>
      </c>
      <c r="D16" s="2">
        <f t="shared" si="2"/>
        <v>0.12000340773555973</v>
      </c>
      <c r="E16" s="2">
        <f t="shared" si="2"/>
        <v>0.11891293235644915</v>
      </c>
      <c r="F16" s="2">
        <f t="shared" si="2"/>
        <v>0.12322371783949566</v>
      </c>
      <c r="G16" s="2">
        <f t="shared" si="2"/>
        <v>0.1360708808996422</v>
      </c>
      <c r="H16" s="2">
        <f t="shared" si="2"/>
        <v>0.12751746464474356</v>
      </c>
      <c r="I16" s="2">
        <f t="shared" si="2"/>
        <v>0.1284034758902709</v>
      </c>
      <c r="J16" s="2">
        <f t="shared" si="2"/>
        <v>0.1306355426818879</v>
      </c>
      <c r="K16" s="2">
        <f t="shared" si="2"/>
        <v>0.13237348781734537</v>
      </c>
      <c r="L16" s="2">
        <f t="shared" si="2"/>
        <v>0.12845459192366673</v>
      </c>
      <c r="M16" s="2">
        <f t="shared" si="2"/>
        <v>0.1312659737604362</v>
      </c>
      <c r="N16" s="2">
        <f t="shared" si="2"/>
        <v>0.1307377747486795</v>
      </c>
      <c r="O16" s="2">
        <f t="shared" si="2"/>
        <v>0.12751746464474356</v>
      </c>
      <c r="P16" s="2">
        <f t="shared" si="2"/>
        <v>0.12688703356619527</v>
      </c>
      <c r="Q16" s="2"/>
      <c r="R16" s="2">
        <f>AVERAGE(B16:P16)</f>
        <v>0.12878287044925316</v>
      </c>
      <c r="S16" s="2">
        <f>STDEV(B16:P16)</f>
        <v>0.005214978617152702</v>
      </c>
    </row>
    <row r="17" spans="1:19" ht="12.75">
      <c r="A17" s="1" t="s">
        <v>14</v>
      </c>
      <c r="B17" s="2">
        <f aca="true" t="shared" si="3" ref="B17:P17">B10/58.93</f>
        <v>0.2817410487018497</v>
      </c>
      <c r="C17" s="2">
        <f t="shared" si="3"/>
        <v>0.2802816901408451</v>
      </c>
      <c r="D17" s="2">
        <f t="shared" si="3"/>
        <v>0.29200746648566095</v>
      </c>
      <c r="E17" s="2">
        <f t="shared" si="3"/>
        <v>0.29068386220940096</v>
      </c>
      <c r="F17" s="2">
        <f t="shared" si="3"/>
        <v>0.2875106058034957</v>
      </c>
      <c r="G17" s="2">
        <f t="shared" si="3"/>
        <v>0.2717122009163414</v>
      </c>
      <c r="H17" s="2">
        <f t="shared" si="3"/>
        <v>0.28169014084507044</v>
      </c>
      <c r="I17" s="2">
        <f t="shared" si="3"/>
        <v>0.2765314780247751</v>
      </c>
      <c r="J17" s="2">
        <f t="shared" si="3"/>
        <v>0.2798913965722043</v>
      </c>
      <c r="K17" s="2">
        <f t="shared" si="3"/>
        <v>0.27778720515866284</v>
      </c>
      <c r="L17" s="2">
        <f t="shared" si="3"/>
        <v>0.28304768369251654</v>
      </c>
      <c r="M17" s="2">
        <f t="shared" si="3"/>
        <v>0.27827931444086207</v>
      </c>
      <c r="N17" s="2">
        <f t="shared" si="3"/>
        <v>0.277379942304429</v>
      </c>
      <c r="O17" s="2">
        <f t="shared" si="3"/>
        <v>0.2805701679959274</v>
      </c>
      <c r="P17" s="2">
        <f t="shared" si="3"/>
        <v>0.2805531987103343</v>
      </c>
      <c r="Q17" s="2"/>
      <c r="R17" s="2">
        <f>AVERAGE(B17:P17)</f>
        <v>0.2813111601334918</v>
      </c>
      <c r="S17" s="2">
        <f>STDEV(B17:P17)</f>
        <v>0.005347128045125677</v>
      </c>
    </row>
    <row r="18" spans="1:19" ht="12.75">
      <c r="A18" s="1" t="s">
        <v>15</v>
      </c>
      <c r="B18" s="2">
        <f aca="true" t="shared" si="4" ref="B18:P18">B11/78.96</f>
        <v>0.8261271529888551</v>
      </c>
      <c r="C18" s="2">
        <f t="shared" si="4"/>
        <v>0.8302938196555218</v>
      </c>
      <c r="D18" s="2">
        <f t="shared" si="4"/>
        <v>0.8265704154002028</v>
      </c>
      <c r="E18" s="2">
        <f t="shared" si="4"/>
        <v>0.8282548125633232</v>
      </c>
      <c r="F18" s="2">
        <f t="shared" si="4"/>
        <v>0.8245567375886526</v>
      </c>
      <c r="G18" s="2">
        <f t="shared" si="4"/>
        <v>0.8267350557244174</v>
      </c>
      <c r="H18" s="2">
        <f t="shared" si="4"/>
        <v>0.8256205673758866</v>
      </c>
      <c r="I18" s="2">
        <f t="shared" si="4"/>
        <v>0.8274949341438703</v>
      </c>
      <c r="J18" s="2">
        <f t="shared" si="4"/>
        <v>0.8246707193515704</v>
      </c>
      <c r="K18" s="2">
        <f t="shared" si="4"/>
        <v>0.8256205673758866</v>
      </c>
      <c r="L18" s="2">
        <f t="shared" si="4"/>
        <v>0.8236828774062817</v>
      </c>
      <c r="M18" s="2">
        <f t="shared" si="4"/>
        <v>0.8284447821681865</v>
      </c>
      <c r="N18" s="2">
        <f t="shared" si="4"/>
        <v>0.8259625126646404</v>
      </c>
      <c r="O18" s="2">
        <f t="shared" si="4"/>
        <v>0.8287234042553193</v>
      </c>
      <c r="P18" s="2">
        <f t="shared" si="4"/>
        <v>0.8303318135764945</v>
      </c>
      <c r="Q18" s="2"/>
      <c r="R18" s="2">
        <f>AVERAGE(B18:P18)</f>
        <v>0.8268726781492739</v>
      </c>
      <c r="S18" s="2">
        <f>STDEV(B18:P18)</f>
        <v>0.002015673049578868</v>
      </c>
    </row>
    <row r="19" spans="1:19" ht="12.75">
      <c r="A19" s="1" t="s">
        <v>24</v>
      </c>
      <c r="B19" s="2">
        <f>SUM(B15:B18)</f>
        <v>1.449295625638376</v>
      </c>
      <c r="C19" s="2">
        <f aca="true" t="shared" si="5" ref="C19:P19">SUM(C15:C18)</f>
        <v>1.4474646682363876</v>
      </c>
      <c r="D19" s="2">
        <f t="shared" si="5"/>
        <v>1.444247012001027</v>
      </c>
      <c r="E19" s="2">
        <f t="shared" si="5"/>
        <v>1.4424471375037404</v>
      </c>
      <c r="F19" s="2">
        <f t="shared" si="5"/>
        <v>1.4399967584302589</v>
      </c>
      <c r="G19" s="2">
        <f t="shared" si="5"/>
        <v>1.4391766203858527</v>
      </c>
      <c r="H19" s="2">
        <f t="shared" si="5"/>
        <v>1.4375508672314545</v>
      </c>
      <c r="I19" s="2">
        <f t="shared" si="5"/>
        <v>1.4358293214866782</v>
      </c>
      <c r="J19" s="2">
        <f t="shared" si="5"/>
        <v>1.4418076680485332</v>
      </c>
      <c r="K19" s="2">
        <f t="shared" si="5"/>
        <v>1.4406758149631633</v>
      </c>
      <c r="L19" s="2">
        <f t="shared" si="5"/>
        <v>1.4414017095223075</v>
      </c>
      <c r="M19" s="2">
        <f t="shared" si="5"/>
        <v>1.4433882447478292</v>
      </c>
      <c r="N19" s="2">
        <f t="shared" si="5"/>
        <v>1.436440947375917</v>
      </c>
      <c r="O19" s="2">
        <f t="shared" si="5"/>
        <v>1.4418157583313067</v>
      </c>
      <c r="P19" s="2">
        <f t="shared" si="5"/>
        <v>1.4438312211756554</v>
      </c>
      <c r="Q19" s="2"/>
      <c r="R19" s="2">
        <f>AVERAGE(B19:P19)</f>
        <v>1.4416912916718991</v>
      </c>
      <c r="S19" s="2">
        <f>STDEV(B19:P19)</f>
        <v>0.003733351179029983</v>
      </c>
    </row>
    <row r="20" spans="2:19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20" ht="12.75">
      <c r="A21" s="1" t="s">
        <v>23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7"/>
    </row>
    <row r="22" spans="1:20" ht="12.75">
      <c r="A22" s="1" t="s">
        <v>12</v>
      </c>
      <c r="B22" s="11">
        <f>B15*7/B19</f>
        <v>0.9845339210481444</v>
      </c>
      <c r="C22" s="11">
        <f aca="true" t="shared" si="6" ref="C22:P22">C15*7/1.44</f>
        <v>0.9952501486377784</v>
      </c>
      <c r="D22" s="11">
        <f t="shared" si="6"/>
        <v>0.9997639282341831</v>
      </c>
      <c r="E22" s="11">
        <f t="shared" si="6"/>
        <v>0.9945616059874794</v>
      </c>
      <c r="F22" s="11">
        <f t="shared" si="6"/>
        <v>0.9950971391599343</v>
      </c>
      <c r="G22" s="11">
        <f t="shared" si="6"/>
        <v>0.9948676249431679</v>
      </c>
      <c r="H22" s="11">
        <f t="shared" si="6"/>
        <v>0.9854575420557478</v>
      </c>
      <c r="I22" s="11">
        <f t="shared" si="6"/>
        <v>0.9887472458293989</v>
      </c>
      <c r="J22" s="11">
        <f t="shared" si="6"/>
        <v>1.0043542125695102</v>
      </c>
      <c r="K22" s="11">
        <f t="shared" si="6"/>
        <v>0.9960151960269997</v>
      </c>
      <c r="L22" s="11">
        <f t="shared" si="6"/>
        <v>1.002441594096457</v>
      </c>
      <c r="M22" s="11">
        <f t="shared" si="6"/>
        <v>0.9984633476725072</v>
      </c>
      <c r="N22" s="11">
        <f t="shared" si="6"/>
        <v>0.9836979330605392</v>
      </c>
      <c r="O22" s="11">
        <f t="shared" si="6"/>
        <v>0.9965507291994544</v>
      </c>
      <c r="P22" s="11">
        <f t="shared" si="6"/>
        <v>1.0016765467072362</v>
      </c>
      <c r="Q22" s="2"/>
      <c r="R22" s="11">
        <f>AVERAGE(B22:P22)</f>
        <v>0.9947652476819023</v>
      </c>
      <c r="S22" s="11">
        <f>STDEV(B22:P22)</f>
        <v>0.006505306196289621</v>
      </c>
      <c r="T22" s="6">
        <v>1</v>
      </c>
    </row>
    <row r="23" spans="1:20" ht="12.75">
      <c r="A23" s="1" t="s">
        <v>13</v>
      </c>
      <c r="B23" s="11">
        <f>B16*7/B19</f>
        <v>0.6645374798132024</v>
      </c>
      <c r="C23" s="11">
        <f aca="true" t="shared" si="7" ref="C23:P23">C16*7/1.44</f>
        <v>0.6424054826678782</v>
      </c>
      <c r="D23" s="11">
        <f t="shared" si="7"/>
        <v>0.5833498987145265</v>
      </c>
      <c r="E23" s="11">
        <f t="shared" si="7"/>
        <v>0.5780489767327389</v>
      </c>
      <c r="F23" s="11">
        <f t="shared" si="7"/>
        <v>0.5990041839419928</v>
      </c>
      <c r="G23" s="11">
        <f t="shared" si="7"/>
        <v>0.6614556710399273</v>
      </c>
      <c r="H23" s="11">
        <f t="shared" si="7"/>
        <v>0.6198765642452813</v>
      </c>
      <c r="I23" s="11">
        <f t="shared" si="7"/>
        <v>0.6241835633554835</v>
      </c>
      <c r="J23" s="11">
        <f t="shared" si="7"/>
        <v>0.635033888036955</v>
      </c>
      <c r="K23" s="11">
        <f t="shared" si="7"/>
        <v>0.6434822324454289</v>
      </c>
      <c r="L23" s="11">
        <f t="shared" si="7"/>
        <v>0.62443204407338</v>
      </c>
      <c r="M23" s="11">
        <f t="shared" si="7"/>
        <v>0.638098483557676</v>
      </c>
      <c r="N23" s="11">
        <f t="shared" si="7"/>
        <v>0.6355308494727476</v>
      </c>
      <c r="O23" s="11">
        <f t="shared" si="7"/>
        <v>0.6198765642452813</v>
      </c>
      <c r="P23" s="11">
        <f t="shared" si="7"/>
        <v>0.6168119687245603</v>
      </c>
      <c r="Q23" s="2"/>
      <c r="R23" s="11">
        <f>AVERAGE(B23:P23)</f>
        <v>0.625741856737804</v>
      </c>
      <c r="S23" s="11">
        <f>STDEV(B23:P23)</f>
        <v>0.024852578001100533</v>
      </c>
      <c r="T23" s="6">
        <v>0.63</v>
      </c>
    </row>
    <row r="24" spans="1:20" ht="12.75">
      <c r="A24" s="1" t="s">
        <v>14</v>
      </c>
      <c r="B24" s="11">
        <f>B17*7/B19</f>
        <v>1.3607902390820037</v>
      </c>
      <c r="C24" s="11">
        <f aca="true" t="shared" si="8" ref="C24:P24">C17*7/1.44</f>
        <v>1.3624804381846636</v>
      </c>
      <c r="D24" s="11">
        <f t="shared" si="8"/>
        <v>1.4194807398608518</v>
      </c>
      <c r="E24" s="11">
        <f t="shared" si="8"/>
        <v>1.4130465524068103</v>
      </c>
      <c r="F24" s="11">
        <f t="shared" si="8"/>
        <v>1.3976210004336598</v>
      </c>
      <c r="G24" s="11">
        <f t="shared" si="8"/>
        <v>1.320823198898882</v>
      </c>
      <c r="H24" s="11">
        <f t="shared" si="8"/>
        <v>1.3693270735524257</v>
      </c>
      <c r="I24" s="11">
        <f t="shared" si="8"/>
        <v>1.3442502403982124</v>
      </c>
      <c r="J24" s="11">
        <f t="shared" si="8"/>
        <v>1.3605831777815487</v>
      </c>
      <c r="K24" s="11">
        <f t="shared" si="8"/>
        <v>1.3503544695212777</v>
      </c>
      <c r="L24" s="11">
        <f t="shared" si="8"/>
        <v>1.3759262401719554</v>
      </c>
      <c r="M24" s="11">
        <f t="shared" si="8"/>
        <v>1.3527466674208573</v>
      </c>
      <c r="N24" s="11">
        <f t="shared" si="8"/>
        <v>1.3483747195354188</v>
      </c>
      <c r="O24" s="11">
        <f t="shared" si="8"/>
        <v>1.3638827610913138</v>
      </c>
      <c r="P24" s="11">
        <f t="shared" si="8"/>
        <v>1.3638002715085695</v>
      </c>
      <c r="Q24" s="2"/>
      <c r="R24" s="11">
        <f>AVERAGE(B24:P24)</f>
        <v>1.3668991859898967</v>
      </c>
      <c r="S24" s="11">
        <f>STDEV(B24:P24)</f>
        <v>0.02604144866783607</v>
      </c>
      <c r="T24" s="6">
        <v>1.37</v>
      </c>
    </row>
    <row r="25" spans="1:20" ht="12.75">
      <c r="A25" s="1" t="s">
        <v>15</v>
      </c>
      <c r="B25" s="11">
        <f>B18*7/B19</f>
        <v>3.99013836005665</v>
      </c>
      <c r="C25" s="11">
        <f aca="true" t="shared" si="9" ref="C25:P25">C18*7/C19</f>
        <v>4.015335824859994</v>
      </c>
      <c r="D25" s="11">
        <f t="shared" si="9"/>
        <v>4.006234985928644</v>
      </c>
      <c r="E25" s="11">
        <f t="shared" si="9"/>
        <v>4.019408085884345</v>
      </c>
      <c r="F25" s="11">
        <f t="shared" si="9"/>
        <v>4.0082709418127545</v>
      </c>
      <c r="G25" s="11">
        <f t="shared" si="9"/>
        <v>4.021150224438298</v>
      </c>
      <c r="H25" s="11">
        <f t="shared" si="9"/>
        <v>4.0202709367505784</v>
      </c>
      <c r="I25" s="11">
        <f t="shared" si="9"/>
        <v>4.034229174961751</v>
      </c>
      <c r="J25" s="11">
        <f t="shared" si="9"/>
        <v>4.0037899391076595</v>
      </c>
      <c r="K25" s="11">
        <f t="shared" si="9"/>
        <v>4.0115506289518565</v>
      </c>
      <c r="L25" s="11">
        <f t="shared" si="9"/>
        <v>4.000120232793951</v>
      </c>
      <c r="M25" s="11">
        <f t="shared" si="9"/>
        <v>4.017708676982092</v>
      </c>
      <c r="N25" s="11">
        <f t="shared" si="9"/>
        <v>4.025043702085026</v>
      </c>
      <c r="O25" s="11">
        <f t="shared" si="9"/>
        <v>4.023443214756599</v>
      </c>
      <c r="P25" s="11">
        <f t="shared" si="9"/>
        <v>4.0256247474013716</v>
      </c>
      <c r="Q25" s="2"/>
      <c r="R25" s="11">
        <f>AVERAGE(B25:P25)</f>
        <v>4.014821311784771</v>
      </c>
      <c r="S25" s="11">
        <f>STDEV(B25:P25)</f>
        <v>0.011482900988678886</v>
      </c>
      <c r="T25" s="6">
        <v>4</v>
      </c>
    </row>
    <row r="26" spans="1:19" ht="12.75">
      <c r="A26" s="1" t="s">
        <v>16</v>
      </c>
      <c r="B26" s="11">
        <f>SUM(B22:B25)</f>
        <v>7</v>
      </c>
      <c r="C26" s="11">
        <f aca="true" t="shared" si="10" ref="C26:P26">SUM(C22:C25)</f>
        <v>7.0154718943503145</v>
      </c>
      <c r="D26" s="11">
        <f t="shared" si="10"/>
        <v>7.008829552738205</v>
      </c>
      <c r="E26" s="11">
        <f t="shared" si="10"/>
        <v>7.005065221011374</v>
      </c>
      <c r="F26" s="11">
        <f t="shared" si="10"/>
        <v>6.999993265348341</v>
      </c>
      <c r="G26" s="11">
        <f t="shared" si="10"/>
        <v>6.998296719320275</v>
      </c>
      <c r="H26" s="11">
        <f t="shared" si="10"/>
        <v>6.9949321166040335</v>
      </c>
      <c r="I26" s="11">
        <f t="shared" si="10"/>
        <v>6.991410224544845</v>
      </c>
      <c r="J26" s="11">
        <f t="shared" si="10"/>
        <v>7.003761217495674</v>
      </c>
      <c r="K26" s="11">
        <f t="shared" si="10"/>
        <v>7.001402526945563</v>
      </c>
      <c r="L26" s="11">
        <f t="shared" si="10"/>
        <v>7.002920111135744</v>
      </c>
      <c r="M26" s="11">
        <f t="shared" si="10"/>
        <v>7.007017175633133</v>
      </c>
      <c r="N26" s="11">
        <f t="shared" si="10"/>
        <v>6.992647204153731</v>
      </c>
      <c r="O26" s="11">
        <f t="shared" si="10"/>
        <v>7.003753269292648</v>
      </c>
      <c r="P26" s="11">
        <f t="shared" si="10"/>
        <v>7.007913534341737</v>
      </c>
      <c r="R26" s="2">
        <f>AVERAGE(B26:P26)</f>
        <v>7.002227602194373</v>
      </c>
      <c r="S26" s="11">
        <f>STDEV(B26:P26)</f>
        <v>0.00641198101205278</v>
      </c>
    </row>
    <row r="27" spans="2:3" ht="12.75">
      <c r="B27" s="2"/>
      <c r="C27" s="2"/>
    </row>
    <row r="29" spans="1:5" ht="20.25">
      <c r="A29" s="5" t="s">
        <v>19</v>
      </c>
      <c r="E29" s="10" t="s">
        <v>21</v>
      </c>
    </row>
    <row r="30" spans="1:5" s="4" customFormat="1" ht="24" customHeight="1">
      <c r="A30" s="5" t="s">
        <v>20</v>
      </c>
      <c r="E30" s="10" t="s">
        <v>25</v>
      </c>
    </row>
    <row r="32" spans="1:12" ht="20.25">
      <c r="A32" s="13" t="s">
        <v>51</v>
      </c>
      <c r="B32" s="13"/>
      <c r="C32" s="13"/>
      <c r="D32" s="13"/>
      <c r="E32" s="13"/>
      <c r="F32" s="13"/>
      <c r="G32" s="13"/>
      <c r="H32" s="13"/>
      <c r="I32" s="15"/>
      <c r="J32" s="15"/>
      <c r="K32" s="15"/>
      <c r="L32" s="15"/>
    </row>
    <row r="33" ht="12.75">
      <c r="A33" s="1" t="s">
        <v>29</v>
      </c>
    </row>
    <row r="34" ht="12.75">
      <c r="A34" s="1" t="s">
        <v>30</v>
      </c>
    </row>
    <row r="35" ht="12.75">
      <c r="A35" s="1" t="s">
        <v>31</v>
      </c>
    </row>
    <row r="36" ht="12.75">
      <c r="A36" s="1" t="s">
        <v>32</v>
      </c>
    </row>
    <row r="37" ht="12.75">
      <c r="A37" s="1" t="s">
        <v>33</v>
      </c>
    </row>
    <row r="38" ht="12.75">
      <c r="A38" s="1" t="s">
        <v>34</v>
      </c>
    </row>
    <row r="39" ht="12.75">
      <c r="A39" s="1" t="s">
        <v>35</v>
      </c>
    </row>
    <row r="40" ht="12.75">
      <c r="A40" s="1" t="s">
        <v>36</v>
      </c>
    </row>
    <row r="43" ht="12.75">
      <c r="A43" s="1" t="s">
        <v>37</v>
      </c>
    </row>
    <row r="44" ht="12.75">
      <c r="A44" s="1" t="s">
        <v>38</v>
      </c>
    </row>
    <row r="45" ht="12.75">
      <c r="A45" s="1" t="s">
        <v>31</v>
      </c>
    </row>
    <row r="46" ht="12.75">
      <c r="A46" s="1" t="s">
        <v>39</v>
      </c>
    </row>
    <row r="47" ht="12.75">
      <c r="A47" s="1" t="s">
        <v>40</v>
      </c>
    </row>
    <row r="48" ht="12.75">
      <c r="A48" s="1" t="s">
        <v>41</v>
      </c>
    </row>
    <row r="49" ht="12.75">
      <c r="A49" s="1" t="s">
        <v>35</v>
      </c>
    </row>
    <row r="50" ht="12.75">
      <c r="A50" s="1" t="s">
        <v>42</v>
      </c>
    </row>
    <row r="52" ht="12.75">
      <c r="A52" s="1" t="s">
        <v>43</v>
      </c>
    </row>
    <row r="53" ht="12.75">
      <c r="A53" s="1" t="s">
        <v>31</v>
      </c>
    </row>
    <row r="54" ht="12.75">
      <c r="A54" s="1" t="s">
        <v>44</v>
      </c>
    </row>
    <row r="55" ht="12.75">
      <c r="A55" s="1" t="s">
        <v>45</v>
      </c>
    </row>
    <row r="56" ht="12.75">
      <c r="A56" s="1" t="s">
        <v>41</v>
      </c>
    </row>
    <row r="57" ht="12.75">
      <c r="A57" s="1" t="s">
        <v>35</v>
      </c>
    </row>
    <row r="58" ht="12.75">
      <c r="A58" s="1" t="s">
        <v>46</v>
      </c>
    </row>
    <row r="60" ht="12.75">
      <c r="A60" s="1" t="s">
        <v>47</v>
      </c>
    </row>
    <row r="61" ht="12.75">
      <c r="A61" s="1" t="s">
        <v>31</v>
      </c>
    </row>
    <row r="62" ht="12.75">
      <c r="A62" s="1" t="s">
        <v>48</v>
      </c>
    </row>
    <row r="63" ht="12.75">
      <c r="A63" s="1" t="s">
        <v>49</v>
      </c>
    </row>
    <row r="64" ht="12.75">
      <c r="A64" s="1" t="s">
        <v>41</v>
      </c>
    </row>
    <row r="65" ht="12.75">
      <c r="A65" s="1" t="s">
        <v>35</v>
      </c>
    </row>
    <row r="66" ht="12.75">
      <c r="A66" s="1" t="s">
        <v>50</v>
      </c>
    </row>
  </sheetData>
  <mergeCells count="2">
    <mergeCell ref="F4:G4"/>
    <mergeCell ref="A32:H3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cp:lastPrinted>2006-10-17T00:24:25Z</cp:lastPrinted>
  <dcterms:created xsi:type="dcterms:W3CDTF">2006-10-17T00:03:05Z</dcterms:created>
  <dcterms:modified xsi:type="dcterms:W3CDTF">2007-12-04T18:40:20Z</dcterms:modified>
  <cp:category/>
  <cp:version/>
  <cp:contentType/>
  <cp:contentStatus/>
</cp:coreProperties>
</file>