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<sst xmlns="http://schemas.openxmlformats.org/spreadsheetml/2006/main" count="67" uniqueCount="44">
  <si>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Weight%</t>
  </si>
  <si>
    <t xml:space="preserve"> </t>
  </si>
  <si>
    <t>S</t>
  </si>
  <si>
    <t>Sb</t>
  </si>
  <si>
    <t>Pb</t>
  </si>
  <si>
    <t>Bi</t>
  </si>
  <si>
    <t>Ag</t>
  </si>
  <si>
    <t>Mn</t>
  </si>
  <si>
    <t>Total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</si>
  <si>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</si>
  <si>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</si>
  <si>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</si>
  <si>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</si>
  <si>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</si>
  <si>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</si>
  <si>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</si>
  <si>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</si>
  <si>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</si>
  <si>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Average:</t>
  </si>
  <si>
    <t>Std. Dev.</t>
  </si>
  <si>
    <t>Measured Chemistry:</t>
  </si>
  <si>
    <t>Ideal Chemistry:</t>
  </si>
  <si>
    <t xml:space="preserve">Column Conditions :  Cond 1 : 20keV 20nA  </t>
  </si>
  <si>
    <t xml:space="preserve">Standard Name :   </t>
  </si>
  <si>
    <t xml:space="preserve"> S , Pb On galena2 </t>
  </si>
  <si>
    <t xml:space="preserve"> Sb On stibnite1 </t>
  </si>
  <si>
    <t xml:space="preserve"> Bi, Ag On AgBiS2 </t>
  </si>
  <si>
    <t xml:space="preserve"> Mn On manganese tantalate (mntant, syn.)</t>
  </si>
  <si>
    <t xml:space="preserve">Standard composition :   </t>
  </si>
  <si>
    <t xml:space="preserve"> galena2 = Pb : 86.6%, S  : 13.4% </t>
  </si>
  <si>
    <t xml:space="preserve"> stibnite1 = Sb : 71.69%, S  : 28.31% </t>
  </si>
  <si>
    <t xml:space="preserve"> AgBiS2 = Ag : 28.31%, Bi : 54.85%, S  : 16.83% </t>
  </si>
  <si>
    <t xml:space="preserve"> mntant = Ta : 66.01%, Nb : 3.91%, Mn : 10.92%, O  : 19.46% </t>
  </si>
  <si>
    <r>
      <t>AgMnPb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5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12</t>
    </r>
  </si>
  <si>
    <t>R100213 Uchucchacuaite - Uchuc-Chacua, Lima, Peru</t>
  </si>
  <si>
    <t>chg.</t>
  </si>
  <si>
    <t>tot. neg chg:</t>
  </si>
  <si>
    <t>tot. pos chg:</t>
  </si>
  <si>
    <r>
      <t>Ag</t>
    </r>
    <r>
      <rPr>
        <b/>
        <vertAlign val="subscript"/>
        <sz val="14"/>
        <color indexed="8"/>
        <rFont val="Calibri"/>
        <family val="2"/>
      </rPr>
      <t>0.99</t>
    </r>
    <r>
      <rPr>
        <b/>
        <sz val="14"/>
        <color indexed="8"/>
        <rFont val="Calibri"/>
        <family val="2"/>
      </rPr>
      <t>(Mn</t>
    </r>
    <r>
      <rPr>
        <b/>
        <vertAlign val="subscript"/>
        <sz val="14"/>
        <color indexed="8"/>
        <rFont val="Calibri"/>
        <family val="2"/>
      </rPr>
      <t>0.92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0.02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Σ=0.98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3.00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5.00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12.00</t>
    </r>
  </si>
  <si>
    <t>1.  Based on sample analysis:</t>
  </si>
  <si>
    <t>2. Cations normalized to achieve charge balance:</t>
  </si>
  <si>
    <t>Normalized Chemistry:</t>
  </si>
  <si>
    <r>
      <t>Ag</t>
    </r>
    <r>
      <rPr>
        <b/>
        <vertAlign val="subscript"/>
        <sz val="14"/>
        <color indexed="8"/>
        <rFont val="Calibri"/>
        <family val="2"/>
      </rPr>
      <t>1.00</t>
    </r>
    <r>
      <rPr>
        <b/>
        <sz val="14"/>
        <color indexed="8"/>
        <rFont val="Calibri"/>
        <family val="2"/>
      </rPr>
      <t>(Mn</t>
    </r>
    <r>
      <rPr>
        <b/>
        <vertAlign val="subscript"/>
        <sz val="14"/>
        <color indexed="8"/>
        <rFont val="Calibri"/>
        <family val="2"/>
      </rPr>
      <t>0.95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0.18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0.13</t>
    </r>
    <r>
      <rPr>
        <b/>
        <sz val="14"/>
        <color indexed="8"/>
        <rFont val="Calibri"/>
        <family val="2"/>
      </rPr>
      <t>Ag</t>
    </r>
    <r>
      <rPr>
        <b/>
        <vertAlign val="subscript"/>
        <sz val="14"/>
        <color indexed="8"/>
        <rFont val="Calibri"/>
        <family val="2"/>
      </rPr>
      <t>0.02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Σ=1.29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3.00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5.00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12.00</t>
    </r>
  </si>
  <si>
    <t xml:space="preserve">Beam Size :  &lt;1 µm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</si>
</sst>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58">
      <selection activeCell="I76" sqref="I76"/>
    </sheetView>
  </sheetViews>
  <sheetFormatPr defaultColWidth="9.140625" defaultRowHeight="15"/>
  <cols>
    <col min="10" max="10" width="11.7109375" style="0" customWidth="1"/>
  </cols>
  <sheetData>
    <row r="1" ht="15">
      <c r="B1" t="s">
        <v>34</v>
      </c>
    </row>
    <row r="3" spans="2:8" ht="15">
      <c r="B3" t="s">
        <v>0</v>
      </c>
      <c r="H3" t="s">
        <v>1</v>
      </c>
    </row>
    <row r="4" spans="2:8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2:8" ht="15">
      <c r="B5">
        <v>21.03158</v>
      </c>
      <c r="C5">
        <v>34.54666</v>
      </c>
      <c r="D5">
        <v>35.83618</v>
      </c>
      <c r="E5">
        <v>1E-05</v>
      </c>
      <c r="F5">
        <v>6.103346</v>
      </c>
      <c r="G5">
        <v>2.811415</v>
      </c>
      <c r="H5">
        <v>100.3292</v>
      </c>
    </row>
    <row r="6" spans="2:8" ht="15">
      <c r="B6">
        <v>20.9656</v>
      </c>
      <c r="C6">
        <v>34.34868</v>
      </c>
      <c r="D6">
        <v>35.23947</v>
      </c>
      <c r="E6">
        <v>0.146194</v>
      </c>
      <c r="F6">
        <v>6.008677</v>
      </c>
      <c r="G6">
        <v>2.842955</v>
      </c>
      <c r="H6">
        <v>99.55157</v>
      </c>
    </row>
    <row r="7" spans="2:8" ht="15">
      <c r="B7">
        <v>21.13159</v>
      </c>
      <c r="C7">
        <v>34.60526</v>
      </c>
      <c r="D7">
        <v>35.48743</v>
      </c>
      <c r="E7">
        <v>0.06275</v>
      </c>
      <c r="F7">
        <v>6.047407</v>
      </c>
      <c r="G7">
        <v>2.805928</v>
      </c>
      <c r="H7">
        <v>100.1404</v>
      </c>
    </row>
    <row r="8" spans="2:8" ht="15">
      <c r="B8">
        <v>21.03939</v>
      </c>
      <c r="C8">
        <v>34.49715</v>
      </c>
      <c r="D8">
        <v>36.02771</v>
      </c>
      <c r="E8">
        <v>0.059833</v>
      </c>
      <c r="F8">
        <v>5.974389</v>
      </c>
      <c r="G8">
        <v>2.890503</v>
      </c>
      <c r="H8">
        <v>100.489</v>
      </c>
    </row>
    <row r="9" spans="2:8" ht="15">
      <c r="B9">
        <v>21.01834</v>
      </c>
      <c r="C9">
        <v>34.57302</v>
      </c>
      <c r="D9">
        <v>35.56617</v>
      </c>
      <c r="E9">
        <v>0.153391</v>
      </c>
      <c r="F9">
        <v>5.946586</v>
      </c>
      <c r="G9">
        <v>2.89308</v>
      </c>
      <c r="H9">
        <v>100.1506</v>
      </c>
    </row>
    <row r="10" spans="2:8" ht="15">
      <c r="B10">
        <v>20.93719</v>
      </c>
      <c r="C10">
        <v>34.44588</v>
      </c>
      <c r="D10">
        <v>34.98382</v>
      </c>
      <c r="E10">
        <v>0.032681</v>
      </c>
      <c r="F10">
        <v>6.027694</v>
      </c>
      <c r="G10">
        <v>2.797851</v>
      </c>
      <c r="H10">
        <v>99.22511</v>
      </c>
    </row>
    <row r="11" spans="2:8" ht="15">
      <c r="B11">
        <v>20.83074</v>
      </c>
      <c r="C11">
        <v>34.37916</v>
      </c>
      <c r="D11">
        <v>35.41241</v>
      </c>
      <c r="E11">
        <v>0.150318</v>
      </c>
      <c r="F11">
        <v>6.142561</v>
      </c>
      <c r="G11">
        <v>2.793667</v>
      </c>
      <c r="H11">
        <v>99.70885</v>
      </c>
    </row>
    <row r="12" spans="2:8" ht="15">
      <c r="B12">
        <v>20.89507</v>
      </c>
      <c r="C12">
        <v>34.34434</v>
      </c>
      <c r="D12">
        <v>35.38901</v>
      </c>
      <c r="E12">
        <v>0.162559</v>
      </c>
      <c r="F12">
        <v>6.15238</v>
      </c>
      <c r="G12">
        <v>2.760838</v>
      </c>
      <c r="H12">
        <v>99.70419</v>
      </c>
    </row>
    <row r="13" spans="2:8" ht="15">
      <c r="B13">
        <v>20.81762</v>
      </c>
      <c r="C13">
        <v>34.48185</v>
      </c>
      <c r="D13">
        <v>35.04761</v>
      </c>
      <c r="E13">
        <v>1E-05</v>
      </c>
      <c r="F13">
        <v>6.011272</v>
      </c>
      <c r="G13">
        <v>2.830867</v>
      </c>
      <c r="H13">
        <v>99.18923</v>
      </c>
    </row>
    <row r="14" spans="2:8" ht="15">
      <c r="B14">
        <v>21.14418</v>
      </c>
      <c r="C14">
        <v>34.6236</v>
      </c>
      <c r="D14">
        <v>35.53932</v>
      </c>
      <c r="E14">
        <v>0.369145</v>
      </c>
      <c r="F14">
        <v>5.996477</v>
      </c>
      <c r="G14">
        <v>2.898156</v>
      </c>
      <c r="H14">
        <v>100.5709</v>
      </c>
    </row>
    <row r="15" spans="2:8" ht="15">
      <c r="B15">
        <v>21.15271</v>
      </c>
      <c r="C15">
        <v>34.57105</v>
      </c>
      <c r="D15">
        <v>35.35701</v>
      </c>
      <c r="E15">
        <v>0.361529</v>
      </c>
      <c r="F15">
        <v>6.095824</v>
      </c>
      <c r="G15">
        <v>2.888667</v>
      </c>
      <c r="H15">
        <v>100.4268</v>
      </c>
    </row>
    <row r="16" spans="2:8" ht="15">
      <c r="B16">
        <v>20.98855</v>
      </c>
      <c r="C16">
        <v>34.35915</v>
      </c>
      <c r="D16">
        <v>35.67427</v>
      </c>
      <c r="E16">
        <v>0.070947</v>
      </c>
      <c r="F16">
        <v>5.974029</v>
      </c>
      <c r="G16">
        <v>2.930099</v>
      </c>
      <c r="H16">
        <v>99.99704</v>
      </c>
    </row>
    <row r="17" spans="2:8" ht="15">
      <c r="B17">
        <v>21.18629</v>
      </c>
      <c r="C17">
        <v>34.45814</v>
      </c>
      <c r="D17">
        <v>35.33009</v>
      </c>
      <c r="E17">
        <v>0.34507</v>
      </c>
      <c r="F17">
        <v>6.081746</v>
      </c>
      <c r="G17">
        <v>2.952868</v>
      </c>
      <c r="H17">
        <v>100.3542</v>
      </c>
    </row>
    <row r="18" spans="2:8" ht="15">
      <c r="B18">
        <v>21.07571</v>
      </c>
      <c r="C18">
        <v>34.43406</v>
      </c>
      <c r="D18">
        <v>35.72237</v>
      </c>
      <c r="E18">
        <v>0.059935</v>
      </c>
      <c r="F18">
        <v>6.020271</v>
      </c>
      <c r="G18">
        <v>2.858389</v>
      </c>
      <c r="H18">
        <v>100.1707</v>
      </c>
    </row>
    <row r="19" spans="2:8" ht="15">
      <c r="B19">
        <v>21.03698</v>
      </c>
      <c r="C19">
        <v>34.4621</v>
      </c>
      <c r="D19">
        <v>35.12971</v>
      </c>
      <c r="E19">
        <v>0.300751</v>
      </c>
      <c r="F19">
        <v>5.866733</v>
      </c>
      <c r="G19">
        <v>2.825498</v>
      </c>
      <c r="H19">
        <v>99.62177</v>
      </c>
    </row>
    <row r="20" spans="1:7" ht="15">
      <c r="A20" t="s">
        <v>18</v>
      </c>
      <c r="B20">
        <f aca="true" t="shared" si="0" ref="B20:G20">AVERAGE(B5:B19)</f>
        <v>21.01676933333334</v>
      </c>
      <c r="C20">
        <f t="shared" si="0"/>
        <v>34.475339999999996</v>
      </c>
      <c r="D20">
        <f t="shared" si="0"/>
        <v>35.449505333333335</v>
      </c>
      <c r="E20">
        <f t="shared" si="0"/>
        <v>0.15167486666666669</v>
      </c>
      <c r="F20">
        <f t="shared" si="0"/>
        <v>6.029959466666666</v>
      </c>
      <c r="G20">
        <f t="shared" si="0"/>
        <v>2.852052066666667</v>
      </c>
    </row>
    <row r="21" spans="1:7" ht="15">
      <c r="A21" t="s">
        <v>19</v>
      </c>
      <c r="B21">
        <f aca="true" t="shared" si="1" ref="B21:G21">STDEV(B5:B19)</f>
        <v>0.11341326915732704</v>
      </c>
      <c r="C21">
        <f t="shared" si="1"/>
        <v>0.09341311884006763</v>
      </c>
      <c r="D21">
        <f t="shared" si="1"/>
        <v>0.29087866370377685</v>
      </c>
      <c r="E21">
        <f t="shared" si="1"/>
        <v>0.1316245834609427</v>
      </c>
      <c r="F21">
        <f t="shared" si="1"/>
        <v>0.07662917250337747</v>
      </c>
      <c r="G21">
        <f t="shared" si="1"/>
        <v>0.05516558514206713</v>
      </c>
    </row>
    <row r="23" ht="18.75">
      <c r="B23" s="4" t="s">
        <v>9</v>
      </c>
    </row>
    <row r="24" ht="15">
      <c r="B24" t="s">
        <v>39</v>
      </c>
    </row>
    <row r="25" spans="2:8" ht="15">
      <c r="B25" t="s">
        <v>10</v>
      </c>
      <c r="C25" t="s">
        <v>11</v>
      </c>
      <c r="D25" t="s">
        <v>12</v>
      </c>
      <c r="E25" t="s">
        <v>13</v>
      </c>
      <c r="F25" t="s">
        <v>14</v>
      </c>
      <c r="H25" t="s">
        <v>35</v>
      </c>
    </row>
    <row r="26" spans="2:8" ht="15">
      <c r="B26" t="s">
        <v>2</v>
      </c>
      <c r="C26" s="1">
        <v>21.02</v>
      </c>
      <c r="D26">
        <v>32.064</v>
      </c>
      <c r="E26">
        <f aca="true" t="shared" si="2" ref="E26:E31">C26/D26</f>
        <v>0.655563872255489</v>
      </c>
      <c r="F26" s="1">
        <f>E26*E36</f>
        <v>12.000000000000002</v>
      </c>
      <c r="H26" s="1">
        <f>-2*F26</f>
        <v>-24.000000000000004</v>
      </c>
    </row>
    <row r="27" spans="2:11" ht="15">
      <c r="B27" t="s">
        <v>3</v>
      </c>
      <c r="C27" s="1">
        <v>34.48</v>
      </c>
      <c r="D27">
        <v>121.75</v>
      </c>
      <c r="E27">
        <f t="shared" si="2"/>
        <v>0.28320328542094453</v>
      </c>
      <c r="F27" s="1">
        <f>E27*E36</f>
        <v>5.183994373208659</v>
      </c>
      <c r="H27" s="1">
        <f>3*F27</f>
        <v>15.551983119625977</v>
      </c>
      <c r="J27" t="s">
        <v>36</v>
      </c>
      <c r="K27" s="1">
        <f>H26</f>
        <v>-24.000000000000004</v>
      </c>
    </row>
    <row r="28" spans="2:11" ht="15">
      <c r="B28" t="s">
        <v>6</v>
      </c>
      <c r="C28" s="1">
        <v>6.03</v>
      </c>
      <c r="D28">
        <v>107.87</v>
      </c>
      <c r="E28">
        <f t="shared" si="2"/>
        <v>0.055900621118012424</v>
      </c>
      <c r="F28" s="1">
        <f>E28*E36</f>
        <v>1.0232526254203334</v>
      </c>
      <c r="H28" s="1">
        <f>F28</f>
        <v>1.0232526254203334</v>
      </c>
      <c r="J28" t="s">
        <v>37</v>
      </c>
      <c r="K28" s="1">
        <f>SUM(H27:H31)</f>
        <v>24.77765560173578</v>
      </c>
    </row>
    <row r="29" spans="2:8" ht="15">
      <c r="B29" t="s">
        <v>4</v>
      </c>
      <c r="C29" s="1">
        <v>35.45</v>
      </c>
      <c r="D29">
        <v>207.19</v>
      </c>
      <c r="E29">
        <f t="shared" si="2"/>
        <v>0.17109899126405717</v>
      </c>
      <c r="F29" s="1">
        <f>E29*E36</f>
        <v>3.131941801650274</v>
      </c>
      <c r="H29" s="1">
        <f>2*F29</f>
        <v>6.263883603300548</v>
      </c>
    </row>
    <row r="30" spans="2:8" ht="15">
      <c r="B30" t="s">
        <v>5</v>
      </c>
      <c r="C30" s="1">
        <v>0.15</v>
      </c>
      <c r="D30">
        <v>208.98</v>
      </c>
      <c r="E30">
        <f t="shared" si="2"/>
        <v>0.000717772035601493</v>
      </c>
      <c r="F30" s="1">
        <f>E30*E36</f>
        <v>0.013138711255676276</v>
      </c>
      <c r="H30" s="1">
        <f>3*F30</f>
        <v>0.03941613376702883</v>
      </c>
    </row>
    <row r="31" spans="2:8" ht="15">
      <c r="B31" t="s">
        <v>7</v>
      </c>
      <c r="C31" s="1">
        <v>2.85</v>
      </c>
      <c r="D31">
        <v>54.94</v>
      </c>
      <c r="E31">
        <f t="shared" si="2"/>
        <v>0.051874772479068076</v>
      </c>
      <c r="F31" s="1">
        <f>E31*E36</f>
        <v>0.9495600598109453</v>
      </c>
      <c r="H31" s="1">
        <f>2*F31</f>
        <v>1.8991201196218905</v>
      </c>
    </row>
    <row r="32" spans="2:3" ht="15">
      <c r="B32" t="s">
        <v>15</v>
      </c>
      <c r="C32" s="1">
        <f>SUM(C26:C31)</f>
        <v>99.98</v>
      </c>
    </row>
    <row r="34" spans="4:7" ht="15">
      <c r="D34" t="s">
        <v>16</v>
      </c>
      <c r="G34" s="2">
        <v>12</v>
      </c>
    </row>
    <row r="36" spans="4:5" ht="15">
      <c r="D36" s="3" t="s">
        <v>17</v>
      </c>
      <c r="E36">
        <f>G34/E26</f>
        <v>18.304852521408186</v>
      </c>
    </row>
    <row r="37" ht="15">
      <c r="D37" s="3"/>
    </row>
    <row r="38" spans="1:5" s="5" customFormat="1" ht="20.25" customHeight="1">
      <c r="A38" s="4" t="s">
        <v>21</v>
      </c>
      <c r="D38" s="4" t="s">
        <v>33</v>
      </c>
      <c r="E38" s="4"/>
    </row>
    <row r="39" spans="1:7" ht="20.25">
      <c r="A39" s="4" t="s">
        <v>20</v>
      </c>
      <c r="B39" s="4"/>
      <c r="C39" s="4"/>
      <c r="D39" s="4" t="s">
        <v>42</v>
      </c>
      <c r="E39" s="4"/>
      <c r="F39" s="5"/>
      <c r="G39" s="5"/>
    </row>
    <row r="40" spans="1:7" ht="15" customHeight="1">
      <c r="A40" s="4"/>
      <c r="B40" s="4"/>
      <c r="C40" s="4"/>
      <c r="D40" s="4"/>
      <c r="E40" s="4"/>
      <c r="F40" s="5"/>
      <c r="G40" s="5"/>
    </row>
    <row r="41" s="6" customFormat="1" ht="15" customHeight="1">
      <c r="B41" t="s">
        <v>40</v>
      </c>
    </row>
    <row r="42" spans="1:8" ht="15" customHeight="1">
      <c r="A42" s="4"/>
      <c r="B42" t="s">
        <v>10</v>
      </c>
      <c r="C42" t="s">
        <v>11</v>
      </c>
      <c r="D42" t="s">
        <v>12</v>
      </c>
      <c r="E42" t="s">
        <v>13</v>
      </c>
      <c r="F42" t="s">
        <v>14</v>
      </c>
      <c r="H42" t="s">
        <v>35</v>
      </c>
    </row>
    <row r="43" spans="1:8" ht="15" customHeight="1">
      <c r="A43" s="4"/>
      <c r="B43" t="s">
        <v>2</v>
      </c>
      <c r="C43" s="1">
        <v>21.02</v>
      </c>
      <c r="D43">
        <v>32.064</v>
      </c>
      <c r="E43">
        <f aca="true" t="shared" si="3" ref="E43:E48">C43/D43</f>
        <v>0.655563872255489</v>
      </c>
      <c r="F43" s="1">
        <f>E43*E53</f>
        <v>12.000000000000002</v>
      </c>
      <c r="H43" s="1">
        <f>-2*F43</f>
        <v>-24.000000000000004</v>
      </c>
    </row>
    <row r="44" spans="1:11" ht="15" customHeight="1">
      <c r="A44" s="4"/>
      <c r="B44" t="s">
        <v>3</v>
      </c>
      <c r="C44" s="1">
        <v>33.39</v>
      </c>
      <c r="D44">
        <v>121.75</v>
      </c>
      <c r="E44">
        <f t="shared" si="3"/>
        <v>0.2742505133470226</v>
      </c>
      <c r="F44" s="1">
        <f>E44*E53</f>
        <v>5.020115200737736</v>
      </c>
      <c r="H44" s="1">
        <f>3*F44</f>
        <v>15.060345602213209</v>
      </c>
      <c r="J44" t="s">
        <v>36</v>
      </c>
      <c r="K44" s="1">
        <f>H43</f>
        <v>-24.000000000000004</v>
      </c>
    </row>
    <row r="45" spans="1:11" ht="15" customHeight="1">
      <c r="A45" s="4"/>
      <c r="B45" t="s">
        <v>6</v>
      </c>
      <c r="C45" s="1">
        <v>5.84</v>
      </c>
      <c r="D45">
        <v>107.87</v>
      </c>
      <c r="E45">
        <f t="shared" si="3"/>
        <v>0.054139241679799756</v>
      </c>
      <c r="F45" s="1">
        <f>E45*E53</f>
        <v>0.9910108345696097</v>
      </c>
      <c r="H45" s="1">
        <f>F45</f>
        <v>0.9910108345696097</v>
      </c>
      <c r="J45" t="s">
        <v>37</v>
      </c>
      <c r="K45" s="1">
        <f>SUM(H44:H48)</f>
        <v>23.9959042304887</v>
      </c>
    </row>
    <row r="46" spans="1:8" ht="15" customHeight="1">
      <c r="A46" s="4"/>
      <c r="B46" t="s">
        <v>4</v>
      </c>
      <c r="C46" s="1">
        <v>34.33</v>
      </c>
      <c r="D46">
        <v>207.19</v>
      </c>
      <c r="E46">
        <f t="shared" si="3"/>
        <v>0.1656933249674212</v>
      </c>
      <c r="F46" s="1">
        <f>E46*E53</f>
        <v>3.032991877310406</v>
      </c>
      <c r="H46" s="1">
        <f>2*F46</f>
        <v>6.065983754620812</v>
      </c>
    </row>
    <row r="47" spans="1:8" ht="15" customHeight="1">
      <c r="A47" s="4"/>
      <c r="B47" t="s">
        <v>5</v>
      </c>
      <c r="C47" s="1">
        <v>0.15</v>
      </c>
      <c r="D47">
        <v>208.98</v>
      </c>
      <c r="E47">
        <f t="shared" si="3"/>
        <v>0.000717772035601493</v>
      </c>
      <c r="F47" s="1">
        <f>E47*E53</f>
        <v>0.013138711255676276</v>
      </c>
      <c r="H47" s="1">
        <f>3*F47</f>
        <v>0.03941613376702883</v>
      </c>
    </row>
    <row r="48" spans="1:8" ht="15" customHeight="1">
      <c r="A48" s="4"/>
      <c r="B48" t="s">
        <v>7</v>
      </c>
      <c r="C48" s="1">
        <v>2.76</v>
      </c>
      <c r="D48">
        <v>54.94</v>
      </c>
      <c r="E48">
        <f t="shared" si="3"/>
        <v>0.050236621769202766</v>
      </c>
      <c r="F48" s="1">
        <f>E48*E53</f>
        <v>0.9195739526590206</v>
      </c>
      <c r="H48" s="1">
        <f>2*F48</f>
        <v>1.8391479053180413</v>
      </c>
    </row>
    <row r="49" spans="1:3" ht="15" customHeight="1">
      <c r="A49" s="4"/>
      <c r="B49" t="s">
        <v>15</v>
      </c>
      <c r="C49" s="1">
        <f>SUM(C43:C48)</f>
        <v>97.49000000000001</v>
      </c>
    </row>
    <row r="50" ht="15" customHeight="1">
      <c r="A50" s="4"/>
    </row>
    <row r="51" spans="1:7" ht="15" customHeight="1">
      <c r="A51" s="4"/>
      <c r="D51" t="s">
        <v>16</v>
      </c>
      <c r="G51" s="2">
        <v>12</v>
      </c>
    </row>
    <row r="52" ht="15" customHeight="1">
      <c r="A52" s="4"/>
    </row>
    <row r="53" spans="1:5" ht="15" customHeight="1">
      <c r="A53" s="4"/>
      <c r="D53" s="3" t="s">
        <v>17</v>
      </c>
      <c r="E53">
        <f>G51/E43</f>
        <v>18.304852521408186</v>
      </c>
    </row>
    <row r="54" spans="1:7" ht="15" customHeight="1">
      <c r="A54" s="4"/>
      <c r="B54" s="4"/>
      <c r="C54" s="4"/>
      <c r="D54" s="4"/>
      <c r="E54" s="4"/>
      <c r="F54" s="5"/>
      <c r="G54" s="5"/>
    </row>
    <row r="55" spans="1:7" ht="20.25" customHeight="1">
      <c r="A55" s="4" t="s">
        <v>41</v>
      </c>
      <c r="B55" s="4"/>
      <c r="C55" s="4"/>
      <c r="D55" s="4" t="s">
        <v>38</v>
      </c>
      <c r="E55" s="4"/>
      <c r="F55" s="5"/>
      <c r="G55" s="5"/>
    </row>
    <row r="56" spans="1:7" ht="15" customHeight="1">
      <c r="A56" s="4"/>
      <c r="B56" s="4"/>
      <c r="C56" s="4"/>
      <c r="D56" s="4"/>
      <c r="E56" s="4"/>
      <c r="F56" s="5"/>
      <c r="G56" s="5"/>
    </row>
    <row r="57" ht="15">
      <c r="A57" t="s">
        <v>22</v>
      </c>
    </row>
    <row r="58" ht="15">
      <c r="A58" t="s">
        <v>23</v>
      </c>
    </row>
    <row r="59" ht="15">
      <c r="A59" t="s">
        <v>24</v>
      </c>
    </row>
    <row r="60" ht="15">
      <c r="A60" t="s">
        <v>25</v>
      </c>
    </row>
    <row r="61" ht="15">
      <c r="A61" t="s">
        <v>26</v>
      </c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30</v>
      </c>
    </row>
    <row r="66" ht="15">
      <c r="A66" t="s">
        <v>31</v>
      </c>
    </row>
    <row r="67" ht="15">
      <c r="A67" t="s">
        <v>32</v>
      </c>
    </row>
    <row r="68" ht="15">
      <c r="A68" t="s">
        <v>43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8" r:id="rId1"/>
  <ignoredErrors>
    <ignoredError sqref="H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2011-02-14T15:48:45Z</cp:lastPrinted>
  <dcterms:created xsi:type="dcterms:W3CDTF">2011-01-26T21:57:16Z</dcterms:created>
  <dcterms:modified xsi:type="dcterms:W3CDTF">2011-02-23T14:49:05Z</dcterms:modified>
  <cp:category/>
  <cp:version/>
  <cp:contentType/>
  <cp:contentStatus/>
</cp:coreProperties>
</file>