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80" windowWidth="15405" windowHeight="1093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<sst xmlns="http://schemas.openxmlformats.org/spreadsheetml/2006/main" count="94" uniqueCount="74">
  <si>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</si>
  <si>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</si>
  <si>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</si>
  <si>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</si>
  <si>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</si>
  <si>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</si>
  <si>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</si>
  <si>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</si>
  <si>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</si>
  <si>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</si>
  <si>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</si>
  <si>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</si>
  <si>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Ox Wt Percents</t>
  </si>
  <si>
    <t>Average</t>
  </si>
  <si>
    <t>Standard Dev</t>
  </si>
  <si>
    <t>F</t>
  </si>
  <si>
    <t>SiO2</t>
  </si>
  <si>
    <t>Al2O3</t>
  </si>
  <si>
    <t>CaO</t>
  </si>
  <si>
    <t>TiO2</t>
  </si>
  <si>
    <t>FeO</t>
  </si>
  <si>
    <t>MnO</t>
  </si>
  <si>
    <t>Ta2O5</t>
  </si>
  <si>
    <t>ThO2</t>
  </si>
  <si>
    <t>UO2</t>
  </si>
  <si>
    <t>Nb2O5</t>
  </si>
  <si>
    <t>La2O3</t>
  </si>
  <si>
    <t>Ce2O3</t>
  </si>
  <si>
    <t>Nd2O3</t>
  </si>
  <si>
    <t>Y2O3</t>
  </si>
  <si>
    <t>Ca</t>
  </si>
  <si>
    <t>Ti</t>
  </si>
  <si>
    <t>Fe</t>
  </si>
  <si>
    <t>Mn</t>
  </si>
  <si>
    <t>Ta</t>
  </si>
  <si>
    <t>Th</t>
  </si>
  <si>
    <t>U</t>
  </si>
  <si>
    <t>Nb</t>
  </si>
  <si>
    <t>Y</t>
  </si>
  <si>
    <t>Standards</t>
  </si>
  <si>
    <t>sphene</t>
  </si>
  <si>
    <t>MgF2</t>
  </si>
  <si>
    <t>anor-hk</t>
  </si>
  <si>
    <t>diopside</t>
  </si>
  <si>
    <t>fayalite</t>
  </si>
  <si>
    <t>rhod-791</t>
  </si>
  <si>
    <t>ta</t>
  </si>
  <si>
    <t>Total</t>
  </si>
  <si>
    <t>O</t>
  </si>
  <si>
    <t>OH</t>
  </si>
  <si>
    <r>
      <t>(Y,U,Ca)(Ta,Fe)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(O,OH)</t>
    </r>
    <r>
      <rPr>
        <b/>
        <vertAlign val="subscript"/>
        <sz val="12"/>
        <rFont val="Times New Roman"/>
        <family val="1"/>
      </rPr>
      <t>6</t>
    </r>
  </si>
  <si>
    <t>Yttrotantalite-(Y)</t>
  </si>
  <si>
    <t>R060022</t>
  </si>
  <si>
    <r>
      <t>(Y</t>
    </r>
    <r>
      <rPr>
        <vertAlign val="subscript"/>
        <sz val="14"/>
        <rFont val="Times New Roman"/>
        <family val="1"/>
      </rPr>
      <t>0.53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0.47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(Ta</t>
    </r>
    <r>
      <rPr>
        <vertAlign val="subscript"/>
        <sz val="14"/>
        <rFont val="Times New Roman"/>
        <family val="1"/>
      </rPr>
      <t>0.89</t>
    </r>
    <r>
      <rPr>
        <sz val="14"/>
        <rFont val="Times New Roman"/>
        <family val="1"/>
      </rPr>
      <t>Nb</t>
    </r>
    <r>
      <rPr>
        <vertAlign val="subscript"/>
        <sz val="14"/>
        <rFont val="Times New Roman"/>
        <family val="1"/>
      </rPr>
      <t>0.62</t>
    </r>
    <r>
      <rPr>
        <sz val="14"/>
        <rFont val="Times New Roman"/>
        <family val="1"/>
      </rPr>
      <t>Fe</t>
    </r>
    <r>
      <rPr>
        <vertAlign val="subscript"/>
        <sz val="14"/>
        <rFont val="Times New Roman"/>
        <family val="1"/>
      </rPr>
      <t>0.32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0.06</t>
    </r>
    <r>
      <rPr>
        <sz val="14"/>
        <rFont val="Times New Roman"/>
        <family val="1"/>
      </rPr>
      <t>U</t>
    </r>
    <r>
      <rPr>
        <vertAlign val="subscript"/>
        <sz val="14"/>
        <rFont val="Times New Roman"/>
        <family val="1"/>
      </rPr>
      <t>0.05</t>
    </r>
    <r>
      <rPr>
        <sz val="14"/>
        <rFont val="Times New Roman"/>
        <family val="1"/>
      </rPr>
      <t>Ti</t>
    </r>
    <r>
      <rPr>
        <vertAlign val="subscript"/>
        <sz val="14"/>
        <rFont val="Times New Roman"/>
        <family val="1"/>
      </rPr>
      <t>0.03</t>
    </r>
    <r>
      <rPr>
        <sz val="14"/>
        <rFont val="Times New Roman"/>
        <family val="1"/>
      </rPr>
      <t>Th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(O</t>
    </r>
    <r>
      <rPr>
        <vertAlign val="subscript"/>
        <sz val="14"/>
        <rFont val="Times New Roman"/>
        <family val="1"/>
      </rPr>
      <t>5.28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0.72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Σ=6</t>
    </r>
  </si>
  <si>
    <t>Ta&gt;Nb&gt;Ti</t>
  </si>
  <si>
    <t>Fe in Ta &amp; Nb site</t>
  </si>
  <si>
    <t>RAMAN shows H</t>
  </si>
  <si>
    <t>(+) charge</t>
  </si>
  <si>
    <t>(-) charge</t>
  </si>
  <si>
    <t>Xtal</t>
  </si>
  <si>
    <t>El</t>
  </si>
  <si>
    <t>Line</t>
  </si>
  <si>
    <t>Pk(s)</t>
  </si>
  <si>
    <t>Bkg(s)</t>
  </si>
  <si>
    <t>Bkg(+)</t>
  </si>
  <si>
    <t>Bkg(-)</t>
  </si>
  <si>
    <t>TAP</t>
  </si>
  <si>
    <t>Si</t>
  </si>
  <si>
    <t>Ka</t>
  </si>
  <si>
    <t>Al</t>
  </si>
  <si>
    <t>PET</t>
  </si>
  <si>
    <t>LIF</t>
  </si>
  <si>
    <t>La</t>
  </si>
  <si>
    <t>Calibration Data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</si>
</sst>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8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2" borderId="0" xfId="0" applyFont="1" applyFill="1" applyAlignment="1">
      <alignment/>
    </xf>
    <xf numFmtId="2" fontId="1" fillId="3" borderId="0" xfId="0" applyNumberFormat="1" applyFont="1" applyFill="1" applyAlignment="1">
      <alignment/>
    </xf>
    <xf numFmtId="0" fontId="6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0" fontId="1" fillId="4" borderId="0" xfId="0" applyFont="1" applyFill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workbookViewId="0" topLeftCell="A1">
      <selection activeCell="T11" sqref="T11"/>
    </sheetView>
  </sheetViews>
  <sheetFormatPr defaultColWidth="9.00390625" defaultRowHeight="13.5"/>
  <cols>
    <col min="1" max="13" width="5.25390625" style="1" customWidth="1"/>
    <col min="14" max="14" width="1.625" style="1" customWidth="1"/>
    <col min="15" max="16384" width="5.25390625" style="1" customWidth="1"/>
  </cols>
  <sheetData>
    <row r="1" spans="1:3" ht="15.75">
      <c r="A1" s="1" t="s">
        <v>52</v>
      </c>
      <c r="C1" s="8" t="s">
        <v>51</v>
      </c>
    </row>
    <row r="2" spans="2:13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16" ht="12.75">
      <c r="A3" s="1" t="s">
        <v>12</v>
      </c>
      <c r="O3" s="1" t="s">
        <v>13</v>
      </c>
      <c r="P3" s="1" t="s">
        <v>14</v>
      </c>
    </row>
    <row r="4" spans="1:18" ht="15.75">
      <c r="A4" s="1" t="s">
        <v>22</v>
      </c>
      <c r="B4" s="2">
        <v>39.94</v>
      </c>
      <c r="C4" s="2">
        <v>37.99</v>
      </c>
      <c r="D4" s="2">
        <v>38.11</v>
      </c>
      <c r="E4" s="2">
        <v>38.07</v>
      </c>
      <c r="F4" s="2">
        <v>38.04</v>
      </c>
      <c r="G4" s="2">
        <v>39.32</v>
      </c>
      <c r="H4" s="2">
        <v>35.18</v>
      </c>
      <c r="I4" s="2">
        <v>36.05</v>
      </c>
      <c r="J4" s="2">
        <v>36.05</v>
      </c>
      <c r="K4" s="2">
        <v>36.92</v>
      </c>
      <c r="L4" s="2">
        <v>37.75</v>
      </c>
      <c r="M4" s="2">
        <v>37.34</v>
      </c>
      <c r="N4" s="2"/>
      <c r="O4" s="2">
        <f aca="true" t="shared" si="0" ref="O4:O19">AVERAGE(B4:M4)</f>
        <v>37.56333333333333</v>
      </c>
      <c r="P4" s="2">
        <f aca="true" t="shared" si="1" ref="P4:P19">STDEV(B4:M4)</f>
        <v>1.3637670644434228</v>
      </c>
      <c r="Q4" s="2"/>
      <c r="R4" s="8" t="s">
        <v>51</v>
      </c>
    </row>
    <row r="5" spans="1:20" ht="12.75">
      <c r="A5" s="1" t="s">
        <v>25</v>
      </c>
      <c r="B5" s="2">
        <v>13.71</v>
      </c>
      <c r="C5" s="2">
        <v>15.82</v>
      </c>
      <c r="D5" s="2">
        <v>15.96</v>
      </c>
      <c r="E5" s="2">
        <v>16.01</v>
      </c>
      <c r="F5" s="2">
        <v>15.95</v>
      </c>
      <c r="G5" s="2">
        <v>14.75</v>
      </c>
      <c r="H5" s="2">
        <v>16.84</v>
      </c>
      <c r="I5" s="2">
        <v>16.57</v>
      </c>
      <c r="J5" s="2">
        <v>16.74</v>
      </c>
      <c r="K5" s="2">
        <v>16.22</v>
      </c>
      <c r="L5" s="2">
        <v>15.67</v>
      </c>
      <c r="M5" s="2">
        <v>15.5</v>
      </c>
      <c r="N5" s="2"/>
      <c r="O5" s="2">
        <f t="shared" si="0"/>
        <v>15.811666666666667</v>
      </c>
      <c r="P5" s="2">
        <f t="shared" si="1"/>
        <v>0.87401719697384</v>
      </c>
      <c r="Q5" s="2"/>
      <c r="R5" s="10" t="s">
        <v>54</v>
      </c>
      <c r="S5" s="10"/>
      <c r="T5" s="10"/>
    </row>
    <row r="6" spans="1:20" ht="12.75">
      <c r="A6" s="1" t="s">
        <v>29</v>
      </c>
      <c r="B6" s="2">
        <v>10.41</v>
      </c>
      <c r="C6" s="2">
        <v>12.94</v>
      </c>
      <c r="D6" s="2">
        <v>13.1</v>
      </c>
      <c r="E6" s="2">
        <v>13.02</v>
      </c>
      <c r="F6" s="2">
        <v>13.12</v>
      </c>
      <c r="G6" s="2">
        <v>11.17</v>
      </c>
      <c r="H6" s="2">
        <v>13.54</v>
      </c>
      <c r="I6" s="2">
        <v>13.27</v>
      </c>
      <c r="J6" s="2">
        <v>14.66</v>
      </c>
      <c r="K6" s="2">
        <v>13.44</v>
      </c>
      <c r="L6" s="2">
        <v>11.59</v>
      </c>
      <c r="M6" s="2">
        <v>11.56</v>
      </c>
      <c r="N6" s="2"/>
      <c r="O6" s="2">
        <f t="shared" si="0"/>
        <v>12.651666666666666</v>
      </c>
      <c r="P6" s="2">
        <f t="shared" si="1"/>
        <v>1.206225015442288</v>
      </c>
      <c r="Q6" s="2"/>
      <c r="R6" s="10" t="s">
        <v>55</v>
      </c>
      <c r="S6" s="10"/>
      <c r="T6" s="10"/>
    </row>
    <row r="7" spans="1:21" ht="12.75">
      <c r="A7" s="1" t="s">
        <v>18</v>
      </c>
      <c r="B7" s="2">
        <v>6.1</v>
      </c>
      <c r="C7" s="2">
        <v>4.62</v>
      </c>
      <c r="D7" s="2">
        <v>4.77</v>
      </c>
      <c r="E7" s="2">
        <v>4.63</v>
      </c>
      <c r="F7" s="2">
        <v>4.47</v>
      </c>
      <c r="G7" s="2">
        <v>7.34</v>
      </c>
      <c r="H7" s="2">
        <v>5.98</v>
      </c>
      <c r="I7" s="2">
        <v>4.47</v>
      </c>
      <c r="J7" s="2">
        <v>4.22</v>
      </c>
      <c r="K7" s="2">
        <v>4.81</v>
      </c>
      <c r="L7" s="2">
        <v>6.62</v>
      </c>
      <c r="M7" s="2">
        <v>7.88</v>
      </c>
      <c r="N7" s="2"/>
      <c r="O7" s="2">
        <f t="shared" si="0"/>
        <v>5.4925</v>
      </c>
      <c r="P7" s="2">
        <f t="shared" si="1"/>
        <v>1.2502590640634164</v>
      </c>
      <c r="Q7" s="2"/>
      <c r="R7" s="6" t="s">
        <v>56</v>
      </c>
      <c r="S7" s="6"/>
      <c r="T7" s="6"/>
      <c r="U7" s="6"/>
    </row>
    <row r="8" spans="1:21" ht="12.75">
      <c r="A8" s="1" t="s">
        <v>20</v>
      </c>
      <c r="B8" s="2">
        <v>4.17</v>
      </c>
      <c r="C8" s="2">
        <v>5</v>
      </c>
      <c r="D8" s="2">
        <v>4.74</v>
      </c>
      <c r="E8" s="2">
        <v>5.3</v>
      </c>
      <c r="F8" s="2">
        <v>4.89</v>
      </c>
      <c r="G8" s="2">
        <v>3.58</v>
      </c>
      <c r="H8" s="2">
        <v>3.61</v>
      </c>
      <c r="I8" s="2">
        <v>4.98</v>
      </c>
      <c r="J8" s="2">
        <v>4.84</v>
      </c>
      <c r="K8" s="2">
        <v>4.59</v>
      </c>
      <c r="L8" s="2">
        <v>4.16</v>
      </c>
      <c r="M8" s="2">
        <v>3.43</v>
      </c>
      <c r="N8" s="2"/>
      <c r="O8" s="2">
        <f t="shared" si="0"/>
        <v>4.440833333333333</v>
      </c>
      <c r="P8" s="2">
        <f t="shared" si="1"/>
        <v>0.6338691911705039</v>
      </c>
      <c r="Q8" s="2"/>
      <c r="R8" s="6"/>
      <c r="S8" s="6"/>
      <c r="T8" s="6"/>
      <c r="U8" s="6"/>
    </row>
    <row r="9" spans="1:18" ht="12.75">
      <c r="A9" s="1" t="s">
        <v>24</v>
      </c>
      <c r="B9" s="2">
        <v>4.01</v>
      </c>
      <c r="C9" s="2">
        <v>2.71</v>
      </c>
      <c r="D9" s="2">
        <v>2.6</v>
      </c>
      <c r="E9" s="2">
        <v>2.47</v>
      </c>
      <c r="F9" s="2">
        <v>2.33</v>
      </c>
      <c r="G9" s="2">
        <v>2.41</v>
      </c>
      <c r="H9" s="2">
        <v>2.09</v>
      </c>
      <c r="I9" s="2">
        <v>2.22</v>
      </c>
      <c r="J9" s="2">
        <v>2.08</v>
      </c>
      <c r="K9" s="2">
        <v>2.13</v>
      </c>
      <c r="L9" s="2">
        <v>2.72</v>
      </c>
      <c r="M9" s="2">
        <v>2.43</v>
      </c>
      <c r="N9" s="2"/>
      <c r="O9" s="2">
        <f t="shared" si="0"/>
        <v>2.5166666666666666</v>
      </c>
      <c r="P9" s="2">
        <f t="shared" si="1"/>
        <v>0.5206522715582709</v>
      </c>
      <c r="Q9" s="2"/>
      <c r="R9" s="2"/>
    </row>
    <row r="10" spans="1:18" ht="12.75">
      <c r="A10" s="1" t="s">
        <v>23</v>
      </c>
      <c r="B10" s="2">
        <v>0.61</v>
      </c>
      <c r="C10" s="2">
        <v>0.83</v>
      </c>
      <c r="D10" s="2">
        <v>0.78</v>
      </c>
      <c r="E10" s="2">
        <v>0.79</v>
      </c>
      <c r="F10" s="2">
        <v>0.88</v>
      </c>
      <c r="G10" s="2">
        <v>0.76</v>
      </c>
      <c r="H10" s="2">
        <v>0.9</v>
      </c>
      <c r="I10" s="2">
        <v>0.94</v>
      </c>
      <c r="J10" s="2">
        <v>0.85</v>
      </c>
      <c r="K10" s="2">
        <v>0.86</v>
      </c>
      <c r="L10" s="2">
        <v>0.92</v>
      </c>
      <c r="M10" s="2">
        <v>0.83</v>
      </c>
      <c r="N10" s="2"/>
      <c r="O10" s="2">
        <f t="shared" si="0"/>
        <v>0.8291666666666666</v>
      </c>
      <c r="P10" s="2">
        <f t="shared" si="1"/>
        <v>0.0885702939460925</v>
      </c>
      <c r="Q10" s="2"/>
      <c r="R10" s="2"/>
    </row>
    <row r="11" spans="1:18" ht="12.75">
      <c r="A11" s="1" t="s">
        <v>21</v>
      </c>
      <c r="B11" s="2">
        <v>0.8</v>
      </c>
      <c r="C11" s="2">
        <v>0.8</v>
      </c>
      <c r="D11" s="2">
        <v>0.83</v>
      </c>
      <c r="E11" s="2">
        <v>0.78</v>
      </c>
      <c r="F11" s="2">
        <v>0.81</v>
      </c>
      <c r="G11" s="2">
        <v>0.77</v>
      </c>
      <c r="H11" s="2">
        <v>0.72</v>
      </c>
      <c r="I11" s="2">
        <v>0.8</v>
      </c>
      <c r="J11" s="2">
        <v>0.77</v>
      </c>
      <c r="K11" s="2">
        <v>0.78</v>
      </c>
      <c r="L11" s="2">
        <v>0.75</v>
      </c>
      <c r="M11" s="2">
        <v>0.63</v>
      </c>
      <c r="N11" s="2"/>
      <c r="O11" s="2">
        <f t="shared" si="0"/>
        <v>0.77</v>
      </c>
      <c r="P11" s="2">
        <f t="shared" si="1"/>
        <v>0.05274294437949249</v>
      </c>
      <c r="Q11" s="2"/>
      <c r="R11" s="2"/>
    </row>
    <row r="12" spans="1:18" ht="12.75">
      <c r="A12" s="1" t="s">
        <v>19</v>
      </c>
      <c r="B12" s="2">
        <v>0.54</v>
      </c>
      <c r="C12" s="2">
        <v>0.47</v>
      </c>
      <c r="D12" s="2">
        <v>0.52</v>
      </c>
      <c r="E12" s="2">
        <v>0.54</v>
      </c>
      <c r="F12" s="2">
        <v>0.51</v>
      </c>
      <c r="G12" s="2">
        <v>0.5</v>
      </c>
      <c r="H12" s="2">
        <v>0.38</v>
      </c>
      <c r="I12" s="2">
        <v>0.4</v>
      </c>
      <c r="J12" s="2">
        <v>0.46</v>
      </c>
      <c r="K12" s="2">
        <v>0.39</v>
      </c>
      <c r="L12" s="2">
        <v>0.43</v>
      </c>
      <c r="M12" s="2">
        <v>0.51</v>
      </c>
      <c r="N12" s="2"/>
      <c r="O12" s="2">
        <f t="shared" si="0"/>
        <v>0.47083333333333327</v>
      </c>
      <c r="P12" s="2">
        <f t="shared" si="1"/>
        <v>0.05838093296045684</v>
      </c>
      <c r="Q12" s="2"/>
      <c r="R12" s="2"/>
    </row>
    <row r="13" spans="1:18" ht="12.75">
      <c r="A13" s="1" t="s">
        <v>28</v>
      </c>
      <c r="B13" s="2">
        <v>0.29</v>
      </c>
      <c r="C13" s="2">
        <v>0.13</v>
      </c>
      <c r="D13" s="2">
        <v>0.33</v>
      </c>
      <c r="E13" s="2">
        <v>0.31</v>
      </c>
      <c r="F13" s="2">
        <v>0.34</v>
      </c>
      <c r="G13" s="2">
        <v>0.18</v>
      </c>
      <c r="H13" s="2">
        <v>0.35</v>
      </c>
      <c r="I13" s="2">
        <v>0.31</v>
      </c>
      <c r="J13" s="2">
        <v>0.31</v>
      </c>
      <c r="K13" s="2">
        <v>0.4</v>
      </c>
      <c r="L13" s="2">
        <v>0.26</v>
      </c>
      <c r="M13" s="2">
        <v>0.31</v>
      </c>
      <c r="N13" s="2"/>
      <c r="O13" s="2">
        <f t="shared" si="0"/>
        <v>0.29333333333333333</v>
      </c>
      <c r="P13" s="2">
        <f t="shared" si="1"/>
        <v>0.07377278795344695</v>
      </c>
      <c r="Q13" s="2"/>
      <c r="R13" s="2"/>
    </row>
    <row r="14" spans="1:18" ht="12.75">
      <c r="A14" s="1" t="s">
        <v>27</v>
      </c>
      <c r="B14" s="2">
        <v>0.29</v>
      </c>
      <c r="C14" s="2">
        <v>0.13</v>
      </c>
      <c r="D14" s="2">
        <v>0.17</v>
      </c>
      <c r="E14" s="2">
        <v>0.19</v>
      </c>
      <c r="F14" s="2">
        <v>0.13</v>
      </c>
      <c r="G14" s="2">
        <v>0.2</v>
      </c>
      <c r="H14" s="2">
        <v>0.18</v>
      </c>
      <c r="I14" s="2">
        <v>0.03</v>
      </c>
      <c r="J14" s="2">
        <v>0.16</v>
      </c>
      <c r="K14" s="2">
        <v>0.25</v>
      </c>
      <c r="L14" s="2">
        <v>0.22</v>
      </c>
      <c r="M14" s="2">
        <v>0.25</v>
      </c>
      <c r="N14" s="2"/>
      <c r="O14" s="2">
        <f t="shared" si="0"/>
        <v>0.18333333333333335</v>
      </c>
      <c r="P14" s="2">
        <f t="shared" si="1"/>
        <v>0.06866696087021408</v>
      </c>
      <c r="Q14" s="2"/>
      <c r="R14" s="2"/>
    </row>
    <row r="15" spans="1:18" ht="12.75">
      <c r="A15" s="1" t="s">
        <v>15</v>
      </c>
      <c r="B15" s="2">
        <v>0.11</v>
      </c>
      <c r="C15" s="2">
        <v>0.05</v>
      </c>
      <c r="D15" s="2">
        <v>0.18</v>
      </c>
      <c r="E15" s="2">
        <v>0.08</v>
      </c>
      <c r="F15" s="2">
        <v>0.13</v>
      </c>
      <c r="G15" s="2">
        <v>0.25</v>
      </c>
      <c r="H15" s="2">
        <v>0.17</v>
      </c>
      <c r="I15" s="2">
        <v>0</v>
      </c>
      <c r="J15" s="2">
        <v>0.16</v>
      </c>
      <c r="K15" s="2">
        <v>0.11</v>
      </c>
      <c r="L15" s="2">
        <v>0.06</v>
      </c>
      <c r="M15" s="2">
        <v>0.24</v>
      </c>
      <c r="N15" s="2"/>
      <c r="O15" s="2">
        <f t="shared" si="0"/>
        <v>0.12833333333333335</v>
      </c>
      <c r="P15" s="2">
        <f t="shared" si="1"/>
        <v>0.07565872338496346</v>
      </c>
      <c r="Q15" s="2"/>
      <c r="R15" s="2"/>
    </row>
    <row r="16" spans="1:18" ht="12.75">
      <c r="A16" s="1" t="s">
        <v>17</v>
      </c>
      <c r="B16" s="2">
        <v>0.03</v>
      </c>
      <c r="C16" s="2">
        <v>0.03</v>
      </c>
      <c r="D16" s="2">
        <v>0.01</v>
      </c>
      <c r="E16" s="2">
        <v>0.06</v>
      </c>
      <c r="F16" s="2">
        <v>0.05</v>
      </c>
      <c r="G16" s="2">
        <v>0.05</v>
      </c>
      <c r="H16" s="2">
        <v>0.05</v>
      </c>
      <c r="I16" s="2">
        <v>0.03</v>
      </c>
      <c r="J16" s="2">
        <v>0.04</v>
      </c>
      <c r="K16" s="2">
        <v>0.06</v>
      </c>
      <c r="L16" s="2">
        <v>0.06</v>
      </c>
      <c r="M16" s="2">
        <v>0.07</v>
      </c>
      <c r="N16" s="2"/>
      <c r="O16" s="2">
        <f t="shared" si="0"/>
        <v>0.04499999999999999</v>
      </c>
      <c r="P16" s="2">
        <f t="shared" si="1"/>
        <v>0.0173205080756888</v>
      </c>
      <c r="Q16" s="2"/>
      <c r="R16" s="2"/>
    </row>
    <row r="17" spans="1:18" ht="12.75">
      <c r="A17" s="1" t="s">
        <v>26</v>
      </c>
      <c r="B17" s="2">
        <v>0</v>
      </c>
      <c r="C17" s="2">
        <v>0.02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/>
      <c r="O17" s="2">
        <f t="shared" si="0"/>
        <v>0.0016666666666666668</v>
      </c>
      <c r="P17" s="2">
        <f t="shared" si="1"/>
        <v>0.005773502691896258</v>
      </c>
      <c r="Q17" s="2"/>
      <c r="R17" s="2"/>
    </row>
    <row r="18" spans="1:18" ht="12.75">
      <c r="A18" s="1" t="s">
        <v>16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/>
      <c r="O18" s="2">
        <f t="shared" si="0"/>
        <v>0</v>
      </c>
      <c r="P18" s="2">
        <f t="shared" si="1"/>
        <v>0</v>
      </c>
      <c r="Q18" s="2"/>
      <c r="R18" s="2"/>
    </row>
    <row r="19" spans="1:18" ht="12.75">
      <c r="A19" s="1" t="s">
        <v>47</v>
      </c>
      <c r="B19" s="2">
        <f>SUM(B4:B18)</f>
        <v>81.01000000000002</v>
      </c>
      <c r="C19" s="2">
        <f aca="true" t="shared" si="2" ref="C19:M19">SUM(C4:C18)</f>
        <v>81.53999999999998</v>
      </c>
      <c r="D19" s="2">
        <f t="shared" si="2"/>
        <v>82.1</v>
      </c>
      <c r="E19" s="2">
        <f t="shared" si="2"/>
        <v>82.25</v>
      </c>
      <c r="F19" s="2">
        <f t="shared" si="2"/>
        <v>81.64999999999999</v>
      </c>
      <c r="G19" s="2">
        <f t="shared" si="2"/>
        <v>81.28</v>
      </c>
      <c r="H19" s="2">
        <f t="shared" si="2"/>
        <v>79.99000000000001</v>
      </c>
      <c r="I19" s="2">
        <f t="shared" si="2"/>
        <v>80.07000000000001</v>
      </c>
      <c r="J19" s="2">
        <f t="shared" si="2"/>
        <v>81.33999999999997</v>
      </c>
      <c r="K19" s="2">
        <f t="shared" si="2"/>
        <v>80.96000000000001</v>
      </c>
      <c r="L19" s="2">
        <f t="shared" si="2"/>
        <v>81.21000000000002</v>
      </c>
      <c r="M19" s="2">
        <f t="shared" si="2"/>
        <v>80.98</v>
      </c>
      <c r="N19" s="2"/>
      <c r="O19" s="2">
        <f t="shared" si="0"/>
        <v>81.19833333333334</v>
      </c>
      <c r="P19" s="2">
        <f t="shared" si="1"/>
        <v>0.6835579822889173</v>
      </c>
      <c r="Q19" s="2"/>
      <c r="R19" s="2"/>
    </row>
    <row r="20" spans="2:20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2:20" ht="17.25">
      <c r="B21" s="2"/>
      <c r="C21" s="2"/>
      <c r="D21" s="2"/>
      <c r="E21" s="2"/>
      <c r="F21" s="2"/>
      <c r="G21" s="2"/>
      <c r="H21" s="8" t="s">
        <v>50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2:20" ht="20.25">
      <c r="B22" s="2"/>
      <c r="C22" s="2"/>
      <c r="D22" s="2"/>
      <c r="E22" s="2"/>
      <c r="F22" s="2"/>
      <c r="G22" s="2"/>
      <c r="H22" s="3" t="s">
        <v>53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6:17" ht="12.75">
      <c r="P23" s="2"/>
      <c r="Q23" s="2"/>
    </row>
    <row r="24" spans="15:19" ht="12.75">
      <c r="O24" s="2"/>
      <c r="P24" s="2"/>
      <c r="S24" s="1" t="s">
        <v>57</v>
      </c>
    </row>
    <row r="25" spans="1:19" ht="12.75">
      <c r="A25" s="1" t="s">
        <v>38</v>
      </c>
      <c r="B25" s="2">
        <v>0.5121497567233195</v>
      </c>
      <c r="C25" s="2">
        <v>0.6227948110882612</v>
      </c>
      <c r="D25" s="2">
        <v>0.6265063459091025</v>
      </c>
      <c r="E25" s="2">
        <v>0.6198313937956091</v>
      </c>
      <c r="F25" s="2">
        <v>0.6302138819191697</v>
      </c>
      <c r="G25" s="2">
        <v>0.5379895378361402</v>
      </c>
      <c r="H25" s="2">
        <v>0.6542511867750296</v>
      </c>
      <c r="I25" s="2">
        <v>0.6447823986953332</v>
      </c>
      <c r="J25" s="2">
        <v>0.7019873220226825</v>
      </c>
      <c r="K25" s="2">
        <v>0.6482741991887097</v>
      </c>
      <c r="L25" s="2">
        <v>0.5566955445616137</v>
      </c>
      <c r="M25" s="2">
        <v>0.5539683240653517</v>
      </c>
      <c r="N25" s="2"/>
      <c r="O25" s="2">
        <f>AVERAGE(B25:M25)</f>
        <v>0.6091203918816935</v>
      </c>
      <c r="P25" s="2">
        <f>STDEV(B25:M25)</f>
        <v>0.056220179506673636</v>
      </c>
      <c r="Q25" s="4">
        <f>O25*1/1.14</f>
        <v>0.5343161332295557</v>
      </c>
      <c r="R25" s="1">
        <v>3</v>
      </c>
      <c r="S25" s="2">
        <f>Q25*R25</f>
        <v>1.602948399688667</v>
      </c>
    </row>
    <row r="26" spans="1:19" ht="12.75">
      <c r="A26" s="1" t="s">
        <v>30</v>
      </c>
      <c r="B26" s="2">
        <v>0.604228476897356</v>
      </c>
      <c r="C26" s="2">
        <v>0.4476904166835638</v>
      </c>
      <c r="D26" s="2">
        <v>0.4593012960468094</v>
      </c>
      <c r="E26" s="2">
        <v>0.4437809841879836</v>
      </c>
      <c r="F26" s="2">
        <v>0.4323015239934059</v>
      </c>
      <c r="G26" s="2">
        <v>0.711773525114835</v>
      </c>
      <c r="H26" s="2">
        <v>0.5817711113018134</v>
      </c>
      <c r="I26" s="2">
        <v>0.4372953779234218</v>
      </c>
      <c r="J26" s="2">
        <v>0.40684863441230146</v>
      </c>
      <c r="K26" s="2">
        <v>0.4671212863506074</v>
      </c>
      <c r="L26" s="2">
        <v>0.6402025684292343</v>
      </c>
      <c r="M26" s="2">
        <v>0.7602885132605164</v>
      </c>
      <c r="N26" s="2"/>
      <c r="O26" s="2">
        <f>AVERAGE(B26:M26)</f>
        <v>0.5327169762168208</v>
      </c>
      <c r="P26" s="2">
        <f>STDEV(B26:M26)</f>
        <v>0.12165023434205759</v>
      </c>
      <c r="Q26" s="4">
        <f>O26*1/1.14</f>
        <v>0.46729559317264985</v>
      </c>
      <c r="R26" s="1">
        <v>2</v>
      </c>
      <c r="S26" s="2">
        <f aca="true" t="shared" si="3" ref="S26:S34">Q26*R26</f>
        <v>0.9345911863452997</v>
      </c>
    </row>
    <row r="27" spans="2:19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5"/>
      <c r="S27" s="2">
        <f t="shared" si="3"/>
        <v>0</v>
      </c>
    </row>
    <row r="28" spans="1:19" ht="12.75">
      <c r="A28" s="1" t="s">
        <v>34</v>
      </c>
      <c r="B28" s="2">
        <v>1.0041078324991053</v>
      </c>
      <c r="C28" s="2">
        <v>0.934342396512097</v>
      </c>
      <c r="D28" s="2">
        <v>0.9313634280854243</v>
      </c>
      <c r="E28" s="2">
        <v>0.9261290662355695</v>
      </c>
      <c r="F28" s="2">
        <v>0.9337286647411536</v>
      </c>
      <c r="G28" s="2">
        <v>0.9677434023393551</v>
      </c>
      <c r="H28" s="2">
        <v>0.8686558381994446</v>
      </c>
      <c r="I28" s="2">
        <v>0.8951041543123107</v>
      </c>
      <c r="J28" s="2">
        <v>0.8821178708328529</v>
      </c>
      <c r="K28" s="2">
        <v>0.9100121985545163</v>
      </c>
      <c r="L28" s="2">
        <v>0.9265680452260323</v>
      </c>
      <c r="M28" s="2">
        <v>0.9143815721575499</v>
      </c>
      <c r="N28" s="2"/>
      <c r="O28" s="2">
        <f aca="true" t="shared" si="4" ref="O28:O34">AVERAGE(B28:M28)</f>
        <v>0.9245212058079509</v>
      </c>
      <c r="P28" s="2">
        <f aca="true" t="shared" si="5" ref="P28:P34">STDEV(B28:M28)</f>
        <v>0.036350167907786946</v>
      </c>
      <c r="Q28" s="4">
        <f>O28*2/2.07</f>
        <v>0.8932572036791797</v>
      </c>
      <c r="R28" s="1">
        <v>5</v>
      </c>
      <c r="S28" s="2">
        <f t="shared" si="3"/>
        <v>4.466286018395898</v>
      </c>
    </row>
    <row r="29" spans="1:19" ht="12.75">
      <c r="A29" s="1" t="s">
        <v>37</v>
      </c>
      <c r="B29" s="2">
        <v>0.5730014898167473</v>
      </c>
      <c r="C29" s="2">
        <v>0.6468286434118282</v>
      </c>
      <c r="D29" s="2">
        <v>0.6484240595254076</v>
      </c>
      <c r="E29" s="2">
        <v>0.6474794241627257</v>
      </c>
      <c r="F29" s="2">
        <v>0.6508589372756958</v>
      </c>
      <c r="G29" s="2">
        <v>0.6035103637893098</v>
      </c>
      <c r="H29" s="2">
        <v>0.6912577239122486</v>
      </c>
      <c r="I29" s="2">
        <v>0.6839696234850958</v>
      </c>
      <c r="J29" s="2">
        <v>0.6809618898825208</v>
      </c>
      <c r="K29" s="2">
        <v>0.6646337235502883</v>
      </c>
      <c r="L29" s="2">
        <v>0.6394040181090593</v>
      </c>
      <c r="M29" s="2">
        <v>0.6310021683698896</v>
      </c>
      <c r="N29" s="2"/>
      <c r="O29" s="2">
        <f t="shared" si="4"/>
        <v>0.646777672107568</v>
      </c>
      <c r="P29" s="2">
        <f t="shared" si="5"/>
        <v>0.03369272956202081</v>
      </c>
      <c r="Q29" s="4">
        <f aca="true" t="shared" si="6" ref="Q29:Q34">O29*2/2.07</f>
        <v>0.6249059633889547</v>
      </c>
      <c r="R29" s="1">
        <v>5</v>
      </c>
      <c r="S29" s="2">
        <f t="shared" si="3"/>
        <v>3.124529816944773</v>
      </c>
    </row>
    <row r="30" spans="1:19" ht="12.75">
      <c r="A30" s="1" t="s">
        <v>32</v>
      </c>
      <c r="B30" s="2">
        <v>0.32239646195083443</v>
      </c>
      <c r="C30" s="2">
        <v>0.3781714026920683</v>
      </c>
      <c r="D30" s="2">
        <v>0.35623820289291735</v>
      </c>
      <c r="E30" s="2">
        <v>0.39650295222538806</v>
      </c>
      <c r="F30" s="2">
        <v>0.3691228753984278</v>
      </c>
      <c r="G30" s="2">
        <v>0.2709640372831767</v>
      </c>
      <c r="H30" s="2">
        <v>0.2741201921356136</v>
      </c>
      <c r="I30" s="2">
        <v>0.38025905480441063</v>
      </c>
      <c r="J30" s="2">
        <v>0.36420728715447087</v>
      </c>
      <c r="K30" s="2">
        <v>0.34792058515106183</v>
      </c>
      <c r="L30" s="2">
        <v>0.3140043113397444</v>
      </c>
      <c r="M30" s="2">
        <v>0.25830284482487736</v>
      </c>
      <c r="N30" s="2"/>
      <c r="O30" s="2">
        <f t="shared" si="4"/>
        <v>0.33601751732108265</v>
      </c>
      <c r="P30" s="2">
        <f t="shared" si="5"/>
        <v>0.047296797287397656</v>
      </c>
      <c r="Q30" s="4">
        <f t="shared" si="6"/>
        <v>0.32465460610732627</v>
      </c>
      <c r="R30" s="1">
        <v>2</v>
      </c>
      <c r="S30" s="2">
        <f t="shared" si="3"/>
        <v>0.6493092122146525</v>
      </c>
    </row>
    <row r="31" spans="1:19" ht="12.75">
      <c r="A31" s="1" t="s">
        <v>33</v>
      </c>
      <c r="B31" s="2">
        <v>0.06264315724348436</v>
      </c>
      <c r="C31" s="2">
        <v>0.061282730329608216</v>
      </c>
      <c r="D31" s="2">
        <v>0.06317855389784227</v>
      </c>
      <c r="E31" s="2">
        <v>0.0591009684529212</v>
      </c>
      <c r="F31" s="2">
        <v>0.06192650344254</v>
      </c>
      <c r="G31" s="2">
        <v>0.05902673918892752</v>
      </c>
      <c r="H31" s="2">
        <v>0.05537270774445062</v>
      </c>
      <c r="I31" s="2">
        <v>0.06186850869016393</v>
      </c>
      <c r="J31" s="2">
        <v>0.05868450337416492</v>
      </c>
      <c r="K31" s="2">
        <v>0.059881336014156725</v>
      </c>
      <c r="L31" s="2">
        <v>0.0573367381962772</v>
      </c>
      <c r="M31" s="2">
        <v>0.0480512907149501</v>
      </c>
      <c r="N31" s="2"/>
      <c r="O31" s="2">
        <f t="shared" si="4"/>
        <v>0.05902947810745724</v>
      </c>
      <c r="P31" s="2">
        <f t="shared" si="5"/>
        <v>0.004149602686145031</v>
      </c>
      <c r="Q31" s="4">
        <f t="shared" si="6"/>
        <v>0.05703331218111811</v>
      </c>
      <c r="R31" s="1">
        <v>2</v>
      </c>
      <c r="S31" s="2">
        <f t="shared" si="3"/>
        <v>0.11406662436223622</v>
      </c>
    </row>
    <row r="32" spans="1:19" ht="12.75">
      <c r="A32" s="1" t="s">
        <v>36</v>
      </c>
      <c r="B32" s="2">
        <v>0.08248885576162768</v>
      </c>
      <c r="C32" s="2">
        <v>0.05453617386503487</v>
      </c>
      <c r="D32" s="2">
        <v>0.05199148141531486</v>
      </c>
      <c r="E32" s="2">
        <v>0.049165923778086984</v>
      </c>
      <c r="F32" s="2">
        <v>0.046796644840775614</v>
      </c>
      <c r="G32" s="2">
        <v>0.04853358419666981</v>
      </c>
      <c r="H32" s="2">
        <v>0.042225694992494955</v>
      </c>
      <c r="I32" s="2">
        <v>0.04510242475474931</v>
      </c>
      <c r="J32" s="2">
        <v>0.04164504147465162</v>
      </c>
      <c r="K32" s="2">
        <v>0.04295796873375731</v>
      </c>
      <c r="L32" s="2">
        <v>0.054627066468490915</v>
      </c>
      <c r="M32" s="2">
        <v>0.04868980525132126</v>
      </c>
      <c r="N32" s="2"/>
      <c r="O32" s="2">
        <f t="shared" si="4"/>
        <v>0.05073005546108127</v>
      </c>
      <c r="P32" s="2">
        <f t="shared" si="5"/>
        <v>0.01092839647060246</v>
      </c>
      <c r="Q32" s="4">
        <f t="shared" si="6"/>
        <v>0.049014546339208966</v>
      </c>
      <c r="R32" s="1">
        <v>4</v>
      </c>
      <c r="S32" s="2">
        <f t="shared" si="3"/>
        <v>0.19605818535683586</v>
      </c>
    </row>
    <row r="33" spans="1:19" ht="12.75">
      <c r="A33" s="1" t="s">
        <v>31</v>
      </c>
      <c r="B33" s="2">
        <v>0.03755099523892725</v>
      </c>
      <c r="C33" s="2">
        <v>0.031973488127504286</v>
      </c>
      <c r="D33" s="2">
        <v>0.0351511042884225</v>
      </c>
      <c r="E33" s="2">
        <v>0.036336056771418386</v>
      </c>
      <c r="F33" s="2">
        <v>0.034626273669289595</v>
      </c>
      <c r="G33" s="2">
        <v>0.03403863313860098</v>
      </c>
      <c r="H33" s="2">
        <v>0.025953199323622854</v>
      </c>
      <c r="I33" s="2">
        <v>0.027471583460086216</v>
      </c>
      <c r="J33" s="2">
        <v>0.03113397561891723</v>
      </c>
      <c r="K33" s="2">
        <v>0.026589215658206194</v>
      </c>
      <c r="L33" s="2">
        <v>0.02919336894651141</v>
      </c>
      <c r="M33" s="2">
        <v>0.034544485224259416</v>
      </c>
      <c r="N33" s="2"/>
      <c r="O33" s="2">
        <f t="shared" si="4"/>
        <v>0.03204686495548053</v>
      </c>
      <c r="P33" s="2">
        <f t="shared" si="5"/>
        <v>0.003954521040787532</v>
      </c>
      <c r="Q33" s="4">
        <f t="shared" si="6"/>
        <v>0.030963154546358</v>
      </c>
      <c r="R33" s="1">
        <v>4</v>
      </c>
      <c r="S33" s="2">
        <f t="shared" si="3"/>
        <v>0.123852618185432</v>
      </c>
    </row>
    <row r="34" spans="1:19" ht="12.75">
      <c r="A34" s="1" t="s">
        <v>35</v>
      </c>
      <c r="B34" s="2">
        <v>0.012832888884229364</v>
      </c>
      <c r="C34" s="2">
        <v>0.01708193870560637</v>
      </c>
      <c r="D34" s="2">
        <v>0.015951338785794956</v>
      </c>
      <c r="E34" s="2">
        <v>0.016081925047358295</v>
      </c>
      <c r="F34" s="2">
        <v>0.018075285262033343</v>
      </c>
      <c r="G34" s="2">
        <v>0.015652460154253263</v>
      </c>
      <c r="H34" s="2">
        <v>0.018595879434780607</v>
      </c>
      <c r="I34" s="2">
        <v>0.0195307293567494</v>
      </c>
      <c r="J34" s="2">
        <v>0.017404541298041153</v>
      </c>
      <c r="K34" s="2">
        <v>0.017738066449532096</v>
      </c>
      <c r="L34" s="2">
        <v>0.018896026724772606</v>
      </c>
      <c r="M34" s="2">
        <v>0.017008011795018086</v>
      </c>
      <c r="N34" s="2"/>
      <c r="O34" s="2">
        <f t="shared" si="4"/>
        <v>0.017070757658180797</v>
      </c>
      <c r="P34" s="2">
        <f t="shared" si="5"/>
        <v>0.0017959778993111102</v>
      </c>
      <c r="Q34" s="4">
        <f t="shared" si="6"/>
        <v>0.016493485660078067</v>
      </c>
      <c r="R34" s="1">
        <v>4</v>
      </c>
      <c r="S34" s="2">
        <f t="shared" si="3"/>
        <v>0.06597394264031227</v>
      </c>
    </row>
    <row r="35" spans="2:19" ht="5.2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4"/>
      <c r="S35" s="2"/>
    </row>
    <row r="36" spans="1:19" ht="12.75">
      <c r="A36" s="1" t="s">
        <v>47</v>
      </c>
      <c r="B36" s="2">
        <f>SUM(B25:B34)</f>
        <v>3.211399915015631</v>
      </c>
      <c r="C36" s="2">
        <f>SUM(C25:C34)</f>
        <v>3.194702001415572</v>
      </c>
      <c r="D36" s="2">
        <f>SUM(D25:D34)</f>
        <v>3.1881058108470355</v>
      </c>
      <c r="E36" s="2">
        <f>SUM(E25:E34)</f>
        <v>3.194408694657062</v>
      </c>
      <c r="F36" s="2">
        <f>SUM(F25:F34)</f>
        <v>3.177650590542491</v>
      </c>
      <c r="G36" s="2">
        <f>SUM(G25:G34)</f>
        <v>3.2492322830412683</v>
      </c>
      <c r="H36" s="2">
        <f>SUM(H25:H34)</f>
        <v>3.2122035338194985</v>
      </c>
      <c r="I36" s="2">
        <f>SUM(I25:I34)</f>
        <v>3.1953838554823206</v>
      </c>
      <c r="J36" s="2">
        <f>SUM(J25:J34)</f>
        <v>3.184991066070604</v>
      </c>
      <c r="K36" s="2">
        <f>SUM(K25:K34)</f>
        <v>3.1851285796508364</v>
      </c>
      <c r="L36" s="2">
        <f>SUM(L25:L34)</f>
        <v>3.2369276880017357</v>
      </c>
      <c r="M36" s="2">
        <f>SUM(M25:M34)</f>
        <v>3.2662370156637333</v>
      </c>
      <c r="N36" s="2"/>
      <c r="O36" s="2">
        <f>SUM(O25:O34)</f>
        <v>3.2080309195173156</v>
      </c>
      <c r="P36" s="2">
        <f>SUM(P25:P34)</f>
        <v>0.3160386067027828</v>
      </c>
      <c r="Q36" s="4">
        <v>3</v>
      </c>
      <c r="S36" s="7">
        <f>SUM(S25:S34)</f>
        <v>11.277616004134106</v>
      </c>
    </row>
    <row r="37" spans="2:17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4"/>
    </row>
    <row r="38" spans="2:19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S38" s="1" t="s">
        <v>58</v>
      </c>
    </row>
    <row r="39" spans="2:19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 t="s">
        <v>48</v>
      </c>
      <c r="Q39" s="4">
        <f>6-Q40</f>
        <v>5.28</v>
      </c>
      <c r="R39" s="1">
        <v>2</v>
      </c>
      <c r="S39" s="9">
        <f>Q39*R39</f>
        <v>10.56</v>
      </c>
    </row>
    <row r="40" spans="2:19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 t="s">
        <v>49</v>
      </c>
      <c r="Q40" s="4">
        <v>0.72</v>
      </c>
      <c r="R40" s="1">
        <v>1</v>
      </c>
      <c r="S40" s="9">
        <f>Q40*R40</f>
        <v>0.72</v>
      </c>
    </row>
    <row r="41" spans="2:19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4"/>
      <c r="S41" s="7">
        <f>SUM(S39:S40)</f>
        <v>11.280000000000001</v>
      </c>
    </row>
    <row r="42" spans="1:8" ht="13.5" customHeight="1">
      <c r="A42" s="14" t="s">
        <v>73</v>
      </c>
      <c r="B42" s="14"/>
      <c r="C42" s="14"/>
      <c r="D42" s="14"/>
      <c r="E42" s="14"/>
      <c r="F42" s="14"/>
      <c r="G42" s="14"/>
      <c r="H42" s="14"/>
    </row>
    <row r="43" spans="1:8" ht="12.75">
      <c r="A43" s="11" t="s">
        <v>59</v>
      </c>
      <c r="B43" s="11" t="s">
        <v>60</v>
      </c>
      <c r="C43" s="11" t="s">
        <v>61</v>
      </c>
      <c r="D43" s="11" t="s">
        <v>62</v>
      </c>
      <c r="E43" s="11" t="s">
        <v>63</v>
      </c>
      <c r="F43" s="11" t="s">
        <v>64</v>
      </c>
      <c r="G43" s="11" t="s">
        <v>65</v>
      </c>
      <c r="H43" s="11" t="s">
        <v>39</v>
      </c>
    </row>
    <row r="44" spans="1:8" ht="12.75">
      <c r="A44" s="12" t="s">
        <v>66</v>
      </c>
      <c r="B44" s="12" t="s">
        <v>67</v>
      </c>
      <c r="C44" s="12" t="s">
        <v>68</v>
      </c>
      <c r="D44" s="12">
        <v>20</v>
      </c>
      <c r="E44" s="12">
        <v>10</v>
      </c>
      <c r="F44" s="12">
        <v>600</v>
      </c>
      <c r="G44" s="12">
        <v>-600</v>
      </c>
      <c r="H44" s="12" t="s">
        <v>40</v>
      </c>
    </row>
    <row r="45" spans="1:8" ht="12.75">
      <c r="A45" s="12" t="s">
        <v>66</v>
      </c>
      <c r="B45" s="12" t="s">
        <v>15</v>
      </c>
      <c r="C45" s="12" t="s">
        <v>68</v>
      </c>
      <c r="D45" s="12">
        <v>20</v>
      </c>
      <c r="E45" s="12">
        <v>10</v>
      </c>
      <c r="F45" s="12">
        <v>600</v>
      </c>
      <c r="G45" s="12">
        <v>-700</v>
      </c>
      <c r="H45" s="12" t="s">
        <v>41</v>
      </c>
    </row>
    <row r="46" spans="1:8" ht="12.75">
      <c r="A46" s="12" t="s">
        <v>66</v>
      </c>
      <c r="B46" s="12" t="s">
        <v>69</v>
      </c>
      <c r="C46" s="12" t="s">
        <v>68</v>
      </c>
      <c r="D46" s="12">
        <v>20</v>
      </c>
      <c r="E46" s="12">
        <v>10</v>
      </c>
      <c r="F46" s="12">
        <v>600</v>
      </c>
      <c r="G46" s="12">
        <v>-600</v>
      </c>
      <c r="H46" s="12" t="s">
        <v>42</v>
      </c>
    </row>
    <row r="47" spans="1:8" ht="12.75">
      <c r="A47" s="12" t="s">
        <v>70</v>
      </c>
      <c r="B47" s="12" t="s">
        <v>30</v>
      </c>
      <c r="C47" s="12" t="s">
        <v>68</v>
      </c>
      <c r="D47" s="12">
        <v>20</v>
      </c>
      <c r="E47" s="12">
        <v>10</v>
      </c>
      <c r="F47" s="12">
        <v>600</v>
      </c>
      <c r="G47" s="12">
        <v>-600</v>
      </c>
      <c r="H47" s="12" t="s">
        <v>43</v>
      </c>
    </row>
    <row r="48" spans="1:8" ht="12.75">
      <c r="A48" s="12" t="s">
        <v>70</v>
      </c>
      <c r="B48" s="12" t="s">
        <v>31</v>
      </c>
      <c r="C48" s="12" t="s">
        <v>68</v>
      </c>
      <c r="D48" s="12">
        <v>20</v>
      </c>
      <c r="E48" s="12">
        <v>10</v>
      </c>
      <c r="F48" s="12">
        <v>600</v>
      </c>
      <c r="G48" s="12">
        <v>-600</v>
      </c>
      <c r="H48" s="12" t="s">
        <v>40</v>
      </c>
    </row>
    <row r="49" spans="1:8" ht="12.75">
      <c r="A49" s="12" t="s">
        <v>71</v>
      </c>
      <c r="B49" s="12" t="s">
        <v>32</v>
      </c>
      <c r="C49" s="12" t="s">
        <v>68</v>
      </c>
      <c r="D49" s="12">
        <v>20</v>
      </c>
      <c r="E49" s="12">
        <v>10</v>
      </c>
      <c r="F49" s="12">
        <v>500</v>
      </c>
      <c r="G49" s="12">
        <v>-500</v>
      </c>
      <c r="H49" s="12" t="s">
        <v>44</v>
      </c>
    </row>
    <row r="50" spans="1:8" ht="12.75">
      <c r="A50" s="12" t="s">
        <v>71</v>
      </c>
      <c r="B50" s="12" t="s">
        <v>33</v>
      </c>
      <c r="C50" s="12" t="s">
        <v>68</v>
      </c>
      <c r="D50" s="12">
        <v>20</v>
      </c>
      <c r="E50" s="12">
        <v>10</v>
      </c>
      <c r="F50" s="12">
        <v>500</v>
      </c>
      <c r="G50" s="12">
        <v>-500</v>
      </c>
      <c r="H50" s="12" t="s">
        <v>45</v>
      </c>
    </row>
    <row r="51" spans="1:8" ht="12.75">
      <c r="A51" s="13" t="s">
        <v>71</v>
      </c>
      <c r="B51" s="13" t="s">
        <v>34</v>
      </c>
      <c r="C51" s="13" t="s">
        <v>72</v>
      </c>
      <c r="D51" s="13">
        <v>20</v>
      </c>
      <c r="E51" s="13">
        <v>10</v>
      </c>
      <c r="F51" s="13">
        <v>500</v>
      </c>
      <c r="G51" s="13">
        <v>-500</v>
      </c>
      <c r="H51" s="13" t="s">
        <v>46</v>
      </c>
    </row>
  </sheetData>
  <mergeCells count="1">
    <mergeCell ref="A42:H4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2007-08-22T00:59:40Z</dcterms:created>
  <dcterms:modified xsi:type="dcterms:W3CDTF">2007-08-22T19:19:21Z</dcterms:modified>
  <cp:category/>
  <cp:version/>
  <cp:contentType/>
  <cp:contentStatus/>
</cp:coreProperties>
</file>